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ência\internet\Gestão Fiscal Internet\2025\"/>
    </mc:Choice>
  </mc:AlternateContent>
  <xr:revisionPtr revIDLastSave="0" documentId="8_{7AFB984D-F72F-4C43-ACF3-CB25E1B58E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M19" i="1" l="1"/>
  <c r="L19" i="1"/>
  <c r="K19" i="1"/>
  <c r="J19" i="1"/>
  <c r="F39" i="1"/>
  <c r="B18" i="1" l="1"/>
  <c r="B17" i="1" s="1"/>
  <c r="C18" i="1"/>
  <c r="C17" i="1" s="1"/>
  <c r="D18" i="1"/>
  <c r="D17" i="1" s="1"/>
  <c r="E18" i="1"/>
  <c r="E17" i="1" s="1"/>
  <c r="F18" i="1"/>
  <c r="F17" i="1" s="1"/>
  <c r="G18" i="1"/>
  <c r="G17" i="1" s="1"/>
  <c r="H18" i="1"/>
  <c r="H17" i="1" s="1"/>
  <c r="I18" i="1"/>
  <c r="I17" i="1" s="1"/>
  <c r="B27" i="1"/>
  <c r="C27" i="1"/>
  <c r="D27" i="1"/>
  <c r="E27" i="1"/>
  <c r="F27" i="1"/>
  <c r="G27" i="1"/>
  <c r="H27" i="1"/>
  <c r="I27" i="1"/>
  <c r="N19" i="1" l="1"/>
  <c r="N20" i="1"/>
  <c r="N28" i="1"/>
  <c r="F41" i="1" l="1"/>
  <c r="F42" i="1" s="1"/>
  <c r="O32" i="1"/>
  <c r="N31" i="1"/>
  <c r="N30" i="1"/>
  <c r="N29" i="1"/>
  <c r="M27" i="1"/>
  <c r="L27" i="1"/>
  <c r="K27" i="1"/>
  <c r="J27" i="1"/>
  <c r="N26" i="1"/>
  <c r="N25" i="1"/>
  <c r="N24" i="1"/>
  <c r="N23" i="1"/>
  <c r="N22" i="1"/>
  <c r="N21" i="1"/>
  <c r="M18" i="1"/>
  <c r="M17" i="1" s="1"/>
  <c r="L18" i="1"/>
  <c r="L17" i="1" s="1"/>
  <c r="K18" i="1"/>
  <c r="K17" i="1" s="1"/>
  <c r="J18" i="1"/>
  <c r="J17" i="1" s="1"/>
  <c r="I32" i="1" l="1"/>
  <c r="H32" i="1"/>
  <c r="L32" i="1"/>
  <c r="D32" i="1"/>
  <c r="M32" i="1"/>
  <c r="E32" i="1"/>
  <c r="F32" i="1"/>
  <c r="J32" i="1"/>
  <c r="C32" i="1"/>
  <c r="G32" i="1"/>
  <c r="K32" i="1"/>
  <c r="N27" i="1"/>
  <c r="F43" i="1"/>
  <c r="N18" i="1"/>
  <c r="N17" i="1" l="1"/>
  <c r="B32" i="1"/>
  <c r="N32" i="1" l="1"/>
  <c r="F40" i="1" s="1"/>
  <c r="M40" i="1" s="1"/>
</calcChain>
</file>

<file path=xl/sharedStrings.xml><?xml version="1.0" encoding="utf-8"?>
<sst xmlns="http://schemas.openxmlformats.org/spreadsheetml/2006/main" count="61" uniqueCount="58">
  <si>
    <t>MUNICIPIO DE VACARIA - PODER LEGISLATIVO</t>
  </si>
  <si>
    <t>CÂMARA MUNICIPAL DE VEREADORES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</si>
  <si>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</si>
  <si>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</si>
  <si>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</si>
  <si>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</si>
  <si>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</si>
  <si>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</si>
  <si>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</si>
  <si>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</si>
  <si>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</si>
  <si>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</si>
  <si>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</si>
  <si>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</si>
  <si>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</si>
  <si>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</si>
  <si>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</si>
  <si>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</si>
  <si>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</si>
  <si>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</si>
  <si>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</si>
  <si>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</si>
  <si>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</si>
  <si>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</si>
  <si>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</si>
  <si>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</si>
  <si>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</si>
  <si>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</si>
  <si>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</si>
  <si>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</si>
  <si>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</si>
  <si>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</si>
  <si>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</si>
  <si>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</si>
  <si>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</si>
  <si>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</si>
  <si>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 AJUSTADA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</si>
  <si>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</si>
  <si>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</si>
  <si>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</si>
  <si>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</si>
  <si>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Vereador Presidente</t>
  </si>
  <si>
    <t>ENIO SCHINATO</t>
  </si>
  <si>
    <t>Responsável Controle Interno</t>
  </si>
  <si>
    <t>Diretor Geral</t>
  </si>
  <si>
    <t xml:space="preserve">(-) Transferências obrigatórias da União relativas às emendas de bancada  (art. 166, § 16, da CF)  </t>
  </si>
  <si>
    <r>
      <t>(-) Transferências obrigatórias da União relativas às emendas individuais  (</t>
    </r>
    <r>
      <rPr>
        <sz val="8"/>
        <rFont val="Calibri"/>
        <family val="2"/>
      </rPr>
      <t xml:space="preserve">art. 166 - A, § 1°, da CF)  </t>
    </r>
  </si>
  <si>
    <t>= RECEITA CORRENTE LÍQUIDA AJUSTADA (V)</t>
  </si>
  <si>
    <t xml:space="preserve">(-) Transf. obrigatórias União relativas às remuneração Agentes Comum. Saúde e combate a endemias  (art. 198, § 116, da CF)  </t>
  </si>
  <si>
    <t>DESPESA TOTAL COM PESSOAL - DTP (VI) = (III a + III b)</t>
  </si>
  <si>
    <t xml:space="preserve">LIMITE DE ALERTA (IX) = (0,90 x IX) (inciso II do §1º do art. 59 da LRF) </t>
  </si>
  <si>
    <t xml:space="preserve">LIMITE MÁXIMO (VII) (incisos I, II e III, art. 20 da LRF) </t>
  </si>
  <si>
    <t xml:space="preserve">LIMITE PRUDENCIAL (VIII) = (0,95 x IX) (parágrafo único do art. 22 da LRF) </t>
  </si>
  <si>
    <t xml:space="preserve">    Outras despesas  pessoal contr. terceirização (§ 1º do art. 18 da LRF)</t>
  </si>
  <si>
    <t>FONTE: Sistema PRONIM, Contabilidade,  Data da emissão: 27/05/20254 ás 08:31 hrs</t>
  </si>
  <si>
    <t>EDIMAR SANTO BIAZZI</t>
  </si>
  <si>
    <t>LÉO LOPES DOS SANTOS</t>
  </si>
  <si>
    <t>MAIO DE 2024 A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</si>
</sst>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R$ &quot;#,##0.00_);[Red]\(&quot;R$ &quot;#,##0.00\)"/>
    <numFmt numFmtId="165" formatCode="[$-416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164" fontId="4" fillId="0" borderId="0" xfId="0" applyNumberFormat="1" applyFont="1" applyAlignment="1">
      <alignment horizontal="right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/>
    </xf>
    <xf numFmtId="49" fontId="5" fillId="2" borderId="11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49" fontId="5" fillId="2" borderId="1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 vertical="top" wrapText="1"/>
    </xf>
    <xf numFmtId="0" fontId="3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center" vertical="top" wrapText="1"/>
    </xf>
    <xf numFmtId="0" fontId="3" fillId="0" borderId="4" xfId="2" applyFont="1" applyBorder="1"/>
    <xf numFmtId="4" fontId="3" fillId="0" borderId="11" xfId="2" applyNumberFormat="1" applyFont="1" applyBorder="1"/>
    <xf numFmtId="4" fontId="3" fillId="0" borderId="1" xfId="2" applyNumberFormat="1" applyFont="1" applyBorder="1"/>
    <xf numFmtId="4" fontId="3" fillId="0" borderId="3" xfId="2" applyNumberFormat="1" applyFont="1" applyBorder="1"/>
    <xf numFmtId="0" fontId="3" fillId="0" borderId="4" xfId="2" applyFont="1" applyBorder="1" applyAlignment="1">
      <alignment horizontal="left"/>
    </xf>
    <xf numFmtId="4" fontId="3" fillId="0" borderId="13" xfId="2" applyNumberFormat="1" applyFont="1" applyBorder="1"/>
    <xf numFmtId="4" fontId="3" fillId="0" borderId="4" xfId="2" applyNumberFormat="1" applyFont="1" applyBorder="1"/>
    <xf numFmtId="4" fontId="4" fillId="0" borderId="12" xfId="2" applyNumberFormat="1" applyFont="1" applyBorder="1"/>
    <xf numFmtId="0" fontId="4" fillId="0" borderId="4" xfId="2" applyFont="1" applyBorder="1" applyAlignment="1">
      <alignment horizontal="left"/>
    </xf>
    <xf numFmtId="4" fontId="4" fillId="0" borderId="4" xfId="2" applyNumberFormat="1" applyFont="1" applyBorder="1"/>
    <xf numFmtId="4" fontId="4" fillId="0" borderId="13" xfId="2" applyNumberFormat="1" applyFont="1" applyBorder="1"/>
    <xf numFmtId="43" fontId="4" fillId="0" borderId="13" xfId="1" applyFont="1" applyFill="1" applyBorder="1" applyAlignment="1"/>
    <xf numFmtId="43" fontId="4" fillId="0" borderId="0" xfId="1" applyFont="1" applyFill="1" applyBorder="1" applyAlignment="1"/>
    <xf numFmtId="43" fontId="4" fillId="0" borderId="4" xfId="1" applyFont="1" applyFill="1" applyBorder="1" applyAlignment="1"/>
    <xf numFmtId="43" fontId="3" fillId="0" borderId="13" xfId="1" applyFont="1" applyFill="1" applyBorder="1" applyAlignment="1"/>
    <xf numFmtId="43" fontId="3" fillId="0" borderId="0" xfId="1" applyFont="1" applyFill="1" applyBorder="1" applyAlignment="1"/>
    <xf numFmtId="43" fontId="3" fillId="0" borderId="4" xfId="1" applyFont="1" applyFill="1" applyBorder="1" applyAlignment="1"/>
    <xf numFmtId="4" fontId="3" fillId="0" borderId="12" xfId="2" applyNumberFormat="1" applyFont="1" applyBorder="1"/>
    <xf numFmtId="0" fontId="4" fillId="0" borderId="4" xfId="2" applyFont="1" applyBorder="1" applyAlignment="1">
      <alignment horizontal="left" indent="1"/>
    </xf>
    <xf numFmtId="0" fontId="4" fillId="0" borderId="5" xfId="2" applyFont="1" applyBorder="1" applyAlignment="1">
      <alignment horizontal="left" indent="1"/>
    </xf>
    <xf numFmtId="43" fontId="4" fillId="0" borderId="14" xfId="1" applyFont="1" applyFill="1" applyBorder="1" applyAlignment="1"/>
    <xf numFmtId="43" fontId="4" fillId="0" borderId="6" xfId="1" applyFont="1" applyFill="1" applyBorder="1" applyAlignment="1"/>
    <xf numFmtId="43" fontId="4" fillId="0" borderId="5" xfId="1" applyFont="1" applyFill="1" applyBorder="1" applyAlignment="1"/>
    <xf numFmtId="4" fontId="4" fillId="0" borderId="7" xfId="2" applyNumberFormat="1" applyFont="1" applyBorder="1"/>
    <xf numFmtId="0" fontId="3" fillId="2" borderId="4" xfId="2" applyFont="1" applyFill="1" applyBorder="1"/>
    <xf numFmtId="4" fontId="3" fillId="2" borderId="14" xfId="2" applyNumberFormat="1" applyFont="1" applyFill="1" applyBorder="1"/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3" fillId="0" borderId="9" xfId="2" applyFont="1" applyBorder="1" applyAlignment="1">
      <alignment horizontal="center"/>
    </xf>
    <xf numFmtId="49" fontId="4" fillId="0" borderId="8" xfId="2" applyNumberFormat="1" applyFont="1" applyBorder="1"/>
    <xf numFmtId="0" fontId="3" fillId="2" borderId="8" xfId="2" applyFont="1" applyFill="1" applyBorder="1"/>
    <xf numFmtId="0" fontId="3" fillId="2" borderId="9" xfId="2" applyFont="1" applyFill="1" applyBorder="1" applyAlignment="1">
      <alignment horizontal="center"/>
    </xf>
    <xf numFmtId="0" fontId="4" fillId="0" borderId="0" xfId="0" applyFont="1"/>
    <xf numFmtId="0" fontId="4" fillId="0" borderId="2" xfId="2" applyFont="1" applyBorder="1"/>
    <xf numFmtId="0" fontId="8" fillId="0" borderId="0" xfId="2" applyFont="1" applyAlignment="1">
      <alignment horizontal="center"/>
    </xf>
    <xf numFmtId="0" fontId="2" fillId="0" borderId="0" xfId="2" applyAlignment="1">
      <alignment horizontal="center"/>
    </xf>
    <xf numFmtId="4" fontId="2" fillId="0" borderId="0" xfId="2" applyNumberFormat="1"/>
    <xf numFmtId="43" fontId="2" fillId="0" borderId="0" xfId="2" applyNumberFormat="1"/>
    <xf numFmtId="0" fontId="3" fillId="0" borderId="8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165" fontId="5" fillId="2" borderId="11" xfId="2" applyNumberFormat="1" applyFont="1" applyFill="1" applyBorder="1" applyAlignment="1">
      <alignment horizontal="center" vertical="center" wrapText="1"/>
    </xf>
    <xf numFmtId="165" fontId="5" fillId="2" borderId="13" xfId="2" applyNumberFormat="1" applyFont="1" applyFill="1" applyBorder="1" applyAlignment="1">
      <alignment horizontal="center" vertical="center" wrapText="1"/>
    </xf>
    <xf numFmtId="165" fontId="5" fillId="2" borderId="14" xfId="2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/>
    </xf>
    <xf numFmtId="2" fontId="3" fillId="2" borderId="8" xfId="2" applyNumberFormat="1" applyFont="1" applyFill="1" applyBorder="1" applyAlignment="1">
      <alignment horizontal="center"/>
    </xf>
    <xf numFmtId="2" fontId="3" fillId="2" borderId="9" xfId="2" applyNumberFormat="1" applyFont="1" applyFill="1" applyBorder="1" applyAlignment="1">
      <alignment horizontal="center"/>
    </xf>
    <xf numFmtId="2" fontId="3" fillId="2" borderId="10" xfId="2" applyNumberFormat="1" applyFont="1" applyFill="1" applyBorder="1" applyAlignment="1">
      <alignment horizontal="center"/>
    </xf>
    <xf numFmtId="43" fontId="4" fillId="0" borderId="8" xfId="1" applyFont="1" applyFill="1" applyBorder="1" applyAlignment="1">
      <alignment horizontal="right"/>
    </xf>
    <xf numFmtId="43" fontId="4" fillId="0" borderId="9" xfId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4" fillId="0" borderId="0" xfId="2" applyFont="1" applyAlignment="1">
      <alignment horizontal="left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topLeftCell="A16" workbookViewId="0">
      <selection activeCell="P25" sqref="P25"/>
    </sheetView>
  </sheetViews>
  <sheetFormatPr defaultRowHeight="12.75" x14ac:dyDescent="0.2"/>
  <cols>
    <col min="1" max="1" width="49.28515625" style="3" customWidth="1"/>
    <col min="2" max="3" width="9" style="3" bestFit="1" customWidth="1"/>
    <col min="4" max="4" width="8.5703125" style="3" customWidth="1"/>
    <col min="5" max="5" width="8.7109375" style="3" bestFit="1" customWidth="1"/>
    <col min="6" max="6" width="9" style="3" bestFit="1" customWidth="1"/>
    <col min="7" max="7" width="8.85546875" style="3" customWidth="1"/>
    <col min="8" max="8" width="8.7109375" style="3" bestFit="1" customWidth="1"/>
    <col min="9" max="9" width="9.5703125" style="3" bestFit="1" customWidth="1"/>
    <col min="10" max="11" width="9" style="3" bestFit="1" customWidth="1"/>
    <col min="12" max="12" width="8.7109375" style="3" bestFit="1" customWidth="1"/>
    <col min="13" max="13" width="9" style="3" bestFit="1" customWidth="1"/>
    <col min="14" max="14" width="10" style="3" bestFit="1" customWidth="1"/>
    <col min="15" max="15" width="14" style="3" bestFit="1" customWidth="1"/>
    <col min="16" max="16" width="9.140625" style="3"/>
    <col min="17" max="17" width="15" style="3" bestFit="1" customWidth="1"/>
    <col min="18" max="18" width="9.140625" style="3"/>
    <col min="19" max="19" width="12.85546875" style="3" bestFit="1" customWidth="1"/>
    <col min="20" max="256" width="9.140625" style="3"/>
    <col min="257" max="257" width="49.28515625" style="3" customWidth="1"/>
    <col min="258" max="259" width="9" style="3" bestFit="1" customWidth="1"/>
    <col min="260" max="260" width="8.5703125" style="3" customWidth="1"/>
    <col min="261" max="261" width="8.7109375" style="3" bestFit="1" customWidth="1"/>
    <col min="262" max="262" width="9" style="3" bestFit="1" customWidth="1"/>
    <col min="263" max="263" width="8.85546875" style="3" customWidth="1"/>
    <col min="264" max="264" width="8.7109375" style="3" bestFit="1" customWidth="1"/>
    <col min="265" max="267" width="9" style="3" bestFit="1" customWidth="1"/>
    <col min="268" max="268" width="8.7109375" style="3" bestFit="1" customWidth="1"/>
    <col min="269" max="269" width="9" style="3" bestFit="1" customWidth="1"/>
    <col min="270" max="270" width="10" style="3" bestFit="1" customWidth="1"/>
    <col min="271" max="271" width="14" style="3" bestFit="1" customWidth="1"/>
    <col min="272" max="512" width="9.140625" style="3"/>
    <col min="513" max="513" width="49.28515625" style="3" customWidth="1"/>
    <col min="514" max="515" width="9" style="3" bestFit="1" customWidth="1"/>
    <col min="516" max="516" width="8.5703125" style="3" customWidth="1"/>
    <col min="517" max="517" width="8.7109375" style="3" bestFit="1" customWidth="1"/>
    <col min="518" max="518" width="9" style="3" bestFit="1" customWidth="1"/>
    <col min="519" max="519" width="8.85546875" style="3" customWidth="1"/>
    <col min="520" max="520" width="8.7109375" style="3" bestFit="1" customWidth="1"/>
    <col min="521" max="523" width="9" style="3" bestFit="1" customWidth="1"/>
    <col min="524" max="524" width="8.7109375" style="3" bestFit="1" customWidth="1"/>
    <col min="525" max="525" width="9" style="3" bestFit="1" customWidth="1"/>
    <col min="526" max="526" width="10" style="3" bestFit="1" customWidth="1"/>
    <col min="527" max="527" width="14" style="3" bestFit="1" customWidth="1"/>
    <col min="528" max="768" width="9.140625" style="3"/>
    <col min="769" max="769" width="49.28515625" style="3" customWidth="1"/>
    <col min="770" max="771" width="9" style="3" bestFit="1" customWidth="1"/>
    <col min="772" max="772" width="8.5703125" style="3" customWidth="1"/>
    <col min="773" max="773" width="8.7109375" style="3" bestFit="1" customWidth="1"/>
    <col min="774" max="774" width="9" style="3" bestFit="1" customWidth="1"/>
    <col min="775" max="775" width="8.85546875" style="3" customWidth="1"/>
    <col min="776" max="776" width="8.7109375" style="3" bestFit="1" customWidth="1"/>
    <col min="777" max="779" width="9" style="3" bestFit="1" customWidth="1"/>
    <col min="780" max="780" width="8.7109375" style="3" bestFit="1" customWidth="1"/>
    <col min="781" max="781" width="9" style="3" bestFit="1" customWidth="1"/>
    <col min="782" max="782" width="10" style="3" bestFit="1" customWidth="1"/>
    <col min="783" max="783" width="14" style="3" bestFit="1" customWidth="1"/>
    <col min="784" max="1024" width="9.140625" style="3"/>
    <col min="1025" max="1025" width="49.28515625" style="3" customWidth="1"/>
    <col min="1026" max="1027" width="9" style="3" bestFit="1" customWidth="1"/>
    <col min="1028" max="1028" width="8.5703125" style="3" customWidth="1"/>
    <col min="1029" max="1029" width="8.7109375" style="3" bestFit="1" customWidth="1"/>
    <col min="1030" max="1030" width="9" style="3" bestFit="1" customWidth="1"/>
    <col min="1031" max="1031" width="8.85546875" style="3" customWidth="1"/>
    <col min="1032" max="1032" width="8.7109375" style="3" bestFit="1" customWidth="1"/>
    <col min="1033" max="1035" width="9" style="3" bestFit="1" customWidth="1"/>
    <col min="1036" max="1036" width="8.7109375" style="3" bestFit="1" customWidth="1"/>
    <col min="1037" max="1037" width="9" style="3" bestFit="1" customWidth="1"/>
    <col min="1038" max="1038" width="10" style="3" bestFit="1" customWidth="1"/>
    <col min="1039" max="1039" width="14" style="3" bestFit="1" customWidth="1"/>
    <col min="1040" max="1280" width="9.140625" style="3"/>
    <col min="1281" max="1281" width="49.28515625" style="3" customWidth="1"/>
    <col min="1282" max="1283" width="9" style="3" bestFit="1" customWidth="1"/>
    <col min="1284" max="1284" width="8.5703125" style="3" customWidth="1"/>
    <col min="1285" max="1285" width="8.7109375" style="3" bestFit="1" customWidth="1"/>
    <col min="1286" max="1286" width="9" style="3" bestFit="1" customWidth="1"/>
    <col min="1287" max="1287" width="8.85546875" style="3" customWidth="1"/>
    <col min="1288" max="1288" width="8.7109375" style="3" bestFit="1" customWidth="1"/>
    <col min="1289" max="1291" width="9" style="3" bestFit="1" customWidth="1"/>
    <col min="1292" max="1292" width="8.7109375" style="3" bestFit="1" customWidth="1"/>
    <col min="1293" max="1293" width="9" style="3" bestFit="1" customWidth="1"/>
    <col min="1294" max="1294" width="10" style="3" bestFit="1" customWidth="1"/>
    <col min="1295" max="1295" width="14" style="3" bestFit="1" customWidth="1"/>
    <col min="1296" max="1536" width="9.140625" style="3"/>
    <col min="1537" max="1537" width="49.28515625" style="3" customWidth="1"/>
    <col min="1538" max="1539" width="9" style="3" bestFit="1" customWidth="1"/>
    <col min="1540" max="1540" width="8.5703125" style="3" customWidth="1"/>
    <col min="1541" max="1541" width="8.7109375" style="3" bestFit="1" customWidth="1"/>
    <col min="1542" max="1542" width="9" style="3" bestFit="1" customWidth="1"/>
    <col min="1543" max="1543" width="8.85546875" style="3" customWidth="1"/>
    <col min="1544" max="1544" width="8.7109375" style="3" bestFit="1" customWidth="1"/>
    <col min="1545" max="1547" width="9" style="3" bestFit="1" customWidth="1"/>
    <col min="1548" max="1548" width="8.7109375" style="3" bestFit="1" customWidth="1"/>
    <col min="1549" max="1549" width="9" style="3" bestFit="1" customWidth="1"/>
    <col min="1550" max="1550" width="10" style="3" bestFit="1" customWidth="1"/>
    <col min="1551" max="1551" width="14" style="3" bestFit="1" customWidth="1"/>
    <col min="1552" max="1792" width="9.140625" style="3"/>
    <col min="1793" max="1793" width="49.28515625" style="3" customWidth="1"/>
    <col min="1794" max="1795" width="9" style="3" bestFit="1" customWidth="1"/>
    <col min="1796" max="1796" width="8.5703125" style="3" customWidth="1"/>
    <col min="1797" max="1797" width="8.7109375" style="3" bestFit="1" customWidth="1"/>
    <col min="1798" max="1798" width="9" style="3" bestFit="1" customWidth="1"/>
    <col min="1799" max="1799" width="8.85546875" style="3" customWidth="1"/>
    <col min="1800" max="1800" width="8.7109375" style="3" bestFit="1" customWidth="1"/>
    <col min="1801" max="1803" width="9" style="3" bestFit="1" customWidth="1"/>
    <col min="1804" max="1804" width="8.7109375" style="3" bestFit="1" customWidth="1"/>
    <col min="1805" max="1805" width="9" style="3" bestFit="1" customWidth="1"/>
    <col min="1806" max="1806" width="10" style="3" bestFit="1" customWidth="1"/>
    <col min="1807" max="1807" width="14" style="3" bestFit="1" customWidth="1"/>
    <col min="1808" max="2048" width="9.140625" style="3"/>
    <col min="2049" max="2049" width="49.28515625" style="3" customWidth="1"/>
    <col min="2050" max="2051" width="9" style="3" bestFit="1" customWidth="1"/>
    <col min="2052" max="2052" width="8.5703125" style="3" customWidth="1"/>
    <col min="2053" max="2053" width="8.7109375" style="3" bestFit="1" customWidth="1"/>
    <col min="2054" max="2054" width="9" style="3" bestFit="1" customWidth="1"/>
    <col min="2055" max="2055" width="8.85546875" style="3" customWidth="1"/>
    <col min="2056" max="2056" width="8.7109375" style="3" bestFit="1" customWidth="1"/>
    <col min="2057" max="2059" width="9" style="3" bestFit="1" customWidth="1"/>
    <col min="2060" max="2060" width="8.7109375" style="3" bestFit="1" customWidth="1"/>
    <col min="2061" max="2061" width="9" style="3" bestFit="1" customWidth="1"/>
    <col min="2062" max="2062" width="10" style="3" bestFit="1" customWidth="1"/>
    <col min="2063" max="2063" width="14" style="3" bestFit="1" customWidth="1"/>
    <col min="2064" max="2304" width="9.140625" style="3"/>
    <col min="2305" max="2305" width="49.28515625" style="3" customWidth="1"/>
    <col min="2306" max="2307" width="9" style="3" bestFit="1" customWidth="1"/>
    <col min="2308" max="2308" width="8.5703125" style="3" customWidth="1"/>
    <col min="2309" max="2309" width="8.7109375" style="3" bestFit="1" customWidth="1"/>
    <col min="2310" max="2310" width="9" style="3" bestFit="1" customWidth="1"/>
    <col min="2311" max="2311" width="8.85546875" style="3" customWidth="1"/>
    <col min="2312" max="2312" width="8.7109375" style="3" bestFit="1" customWidth="1"/>
    <col min="2313" max="2315" width="9" style="3" bestFit="1" customWidth="1"/>
    <col min="2316" max="2316" width="8.7109375" style="3" bestFit="1" customWidth="1"/>
    <col min="2317" max="2317" width="9" style="3" bestFit="1" customWidth="1"/>
    <col min="2318" max="2318" width="10" style="3" bestFit="1" customWidth="1"/>
    <col min="2319" max="2319" width="14" style="3" bestFit="1" customWidth="1"/>
    <col min="2320" max="2560" width="9.140625" style="3"/>
    <col min="2561" max="2561" width="49.28515625" style="3" customWidth="1"/>
    <col min="2562" max="2563" width="9" style="3" bestFit="1" customWidth="1"/>
    <col min="2564" max="2564" width="8.5703125" style="3" customWidth="1"/>
    <col min="2565" max="2565" width="8.7109375" style="3" bestFit="1" customWidth="1"/>
    <col min="2566" max="2566" width="9" style="3" bestFit="1" customWidth="1"/>
    <col min="2567" max="2567" width="8.85546875" style="3" customWidth="1"/>
    <col min="2568" max="2568" width="8.7109375" style="3" bestFit="1" customWidth="1"/>
    <col min="2569" max="2571" width="9" style="3" bestFit="1" customWidth="1"/>
    <col min="2572" max="2572" width="8.7109375" style="3" bestFit="1" customWidth="1"/>
    <col min="2573" max="2573" width="9" style="3" bestFit="1" customWidth="1"/>
    <col min="2574" max="2574" width="10" style="3" bestFit="1" customWidth="1"/>
    <col min="2575" max="2575" width="14" style="3" bestFit="1" customWidth="1"/>
    <col min="2576" max="2816" width="9.140625" style="3"/>
    <col min="2817" max="2817" width="49.28515625" style="3" customWidth="1"/>
    <col min="2818" max="2819" width="9" style="3" bestFit="1" customWidth="1"/>
    <col min="2820" max="2820" width="8.5703125" style="3" customWidth="1"/>
    <col min="2821" max="2821" width="8.7109375" style="3" bestFit="1" customWidth="1"/>
    <col min="2822" max="2822" width="9" style="3" bestFit="1" customWidth="1"/>
    <col min="2823" max="2823" width="8.85546875" style="3" customWidth="1"/>
    <col min="2824" max="2824" width="8.7109375" style="3" bestFit="1" customWidth="1"/>
    <col min="2825" max="2827" width="9" style="3" bestFit="1" customWidth="1"/>
    <col min="2828" max="2828" width="8.7109375" style="3" bestFit="1" customWidth="1"/>
    <col min="2829" max="2829" width="9" style="3" bestFit="1" customWidth="1"/>
    <col min="2830" max="2830" width="10" style="3" bestFit="1" customWidth="1"/>
    <col min="2831" max="2831" width="14" style="3" bestFit="1" customWidth="1"/>
    <col min="2832" max="3072" width="9.140625" style="3"/>
    <col min="3073" max="3073" width="49.28515625" style="3" customWidth="1"/>
    <col min="3074" max="3075" width="9" style="3" bestFit="1" customWidth="1"/>
    <col min="3076" max="3076" width="8.5703125" style="3" customWidth="1"/>
    <col min="3077" max="3077" width="8.7109375" style="3" bestFit="1" customWidth="1"/>
    <col min="3078" max="3078" width="9" style="3" bestFit="1" customWidth="1"/>
    <col min="3079" max="3079" width="8.85546875" style="3" customWidth="1"/>
    <col min="3080" max="3080" width="8.7109375" style="3" bestFit="1" customWidth="1"/>
    <col min="3081" max="3083" width="9" style="3" bestFit="1" customWidth="1"/>
    <col min="3084" max="3084" width="8.7109375" style="3" bestFit="1" customWidth="1"/>
    <col min="3085" max="3085" width="9" style="3" bestFit="1" customWidth="1"/>
    <col min="3086" max="3086" width="10" style="3" bestFit="1" customWidth="1"/>
    <col min="3087" max="3087" width="14" style="3" bestFit="1" customWidth="1"/>
    <col min="3088" max="3328" width="9.140625" style="3"/>
    <col min="3329" max="3329" width="49.28515625" style="3" customWidth="1"/>
    <col min="3330" max="3331" width="9" style="3" bestFit="1" customWidth="1"/>
    <col min="3332" max="3332" width="8.5703125" style="3" customWidth="1"/>
    <col min="3333" max="3333" width="8.7109375" style="3" bestFit="1" customWidth="1"/>
    <col min="3334" max="3334" width="9" style="3" bestFit="1" customWidth="1"/>
    <col min="3335" max="3335" width="8.85546875" style="3" customWidth="1"/>
    <col min="3336" max="3336" width="8.7109375" style="3" bestFit="1" customWidth="1"/>
    <col min="3337" max="3339" width="9" style="3" bestFit="1" customWidth="1"/>
    <col min="3340" max="3340" width="8.7109375" style="3" bestFit="1" customWidth="1"/>
    <col min="3341" max="3341" width="9" style="3" bestFit="1" customWidth="1"/>
    <col min="3342" max="3342" width="10" style="3" bestFit="1" customWidth="1"/>
    <col min="3343" max="3343" width="14" style="3" bestFit="1" customWidth="1"/>
    <col min="3344" max="3584" width="9.140625" style="3"/>
    <col min="3585" max="3585" width="49.28515625" style="3" customWidth="1"/>
    <col min="3586" max="3587" width="9" style="3" bestFit="1" customWidth="1"/>
    <col min="3588" max="3588" width="8.5703125" style="3" customWidth="1"/>
    <col min="3589" max="3589" width="8.7109375" style="3" bestFit="1" customWidth="1"/>
    <col min="3590" max="3590" width="9" style="3" bestFit="1" customWidth="1"/>
    <col min="3591" max="3591" width="8.85546875" style="3" customWidth="1"/>
    <col min="3592" max="3592" width="8.7109375" style="3" bestFit="1" customWidth="1"/>
    <col min="3593" max="3595" width="9" style="3" bestFit="1" customWidth="1"/>
    <col min="3596" max="3596" width="8.7109375" style="3" bestFit="1" customWidth="1"/>
    <col min="3597" max="3597" width="9" style="3" bestFit="1" customWidth="1"/>
    <col min="3598" max="3598" width="10" style="3" bestFit="1" customWidth="1"/>
    <col min="3599" max="3599" width="14" style="3" bestFit="1" customWidth="1"/>
    <col min="3600" max="3840" width="9.140625" style="3"/>
    <col min="3841" max="3841" width="49.28515625" style="3" customWidth="1"/>
    <col min="3842" max="3843" width="9" style="3" bestFit="1" customWidth="1"/>
    <col min="3844" max="3844" width="8.5703125" style="3" customWidth="1"/>
    <col min="3845" max="3845" width="8.7109375" style="3" bestFit="1" customWidth="1"/>
    <col min="3846" max="3846" width="9" style="3" bestFit="1" customWidth="1"/>
    <col min="3847" max="3847" width="8.85546875" style="3" customWidth="1"/>
    <col min="3848" max="3848" width="8.7109375" style="3" bestFit="1" customWidth="1"/>
    <col min="3849" max="3851" width="9" style="3" bestFit="1" customWidth="1"/>
    <col min="3852" max="3852" width="8.7109375" style="3" bestFit="1" customWidth="1"/>
    <col min="3853" max="3853" width="9" style="3" bestFit="1" customWidth="1"/>
    <col min="3854" max="3854" width="10" style="3" bestFit="1" customWidth="1"/>
    <col min="3855" max="3855" width="14" style="3" bestFit="1" customWidth="1"/>
    <col min="3856" max="4096" width="9.140625" style="3"/>
    <col min="4097" max="4097" width="49.28515625" style="3" customWidth="1"/>
    <col min="4098" max="4099" width="9" style="3" bestFit="1" customWidth="1"/>
    <col min="4100" max="4100" width="8.5703125" style="3" customWidth="1"/>
    <col min="4101" max="4101" width="8.7109375" style="3" bestFit="1" customWidth="1"/>
    <col min="4102" max="4102" width="9" style="3" bestFit="1" customWidth="1"/>
    <col min="4103" max="4103" width="8.85546875" style="3" customWidth="1"/>
    <col min="4104" max="4104" width="8.7109375" style="3" bestFit="1" customWidth="1"/>
    <col min="4105" max="4107" width="9" style="3" bestFit="1" customWidth="1"/>
    <col min="4108" max="4108" width="8.7109375" style="3" bestFit="1" customWidth="1"/>
    <col min="4109" max="4109" width="9" style="3" bestFit="1" customWidth="1"/>
    <col min="4110" max="4110" width="10" style="3" bestFit="1" customWidth="1"/>
    <col min="4111" max="4111" width="14" style="3" bestFit="1" customWidth="1"/>
    <col min="4112" max="4352" width="9.140625" style="3"/>
    <col min="4353" max="4353" width="49.28515625" style="3" customWidth="1"/>
    <col min="4354" max="4355" width="9" style="3" bestFit="1" customWidth="1"/>
    <col min="4356" max="4356" width="8.5703125" style="3" customWidth="1"/>
    <col min="4357" max="4357" width="8.7109375" style="3" bestFit="1" customWidth="1"/>
    <col min="4358" max="4358" width="9" style="3" bestFit="1" customWidth="1"/>
    <col min="4359" max="4359" width="8.85546875" style="3" customWidth="1"/>
    <col min="4360" max="4360" width="8.7109375" style="3" bestFit="1" customWidth="1"/>
    <col min="4361" max="4363" width="9" style="3" bestFit="1" customWidth="1"/>
    <col min="4364" max="4364" width="8.7109375" style="3" bestFit="1" customWidth="1"/>
    <col min="4365" max="4365" width="9" style="3" bestFit="1" customWidth="1"/>
    <col min="4366" max="4366" width="10" style="3" bestFit="1" customWidth="1"/>
    <col min="4367" max="4367" width="14" style="3" bestFit="1" customWidth="1"/>
    <col min="4368" max="4608" width="9.140625" style="3"/>
    <col min="4609" max="4609" width="49.28515625" style="3" customWidth="1"/>
    <col min="4610" max="4611" width="9" style="3" bestFit="1" customWidth="1"/>
    <col min="4612" max="4612" width="8.5703125" style="3" customWidth="1"/>
    <col min="4613" max="4613" width="8.7109375" style="3" bestFit="1" customWidth="1"/>
    <col min="4614" max="4614" width="9" style="3" bestFit="1" customWidth="1"/>
    <col min="4615" max="4615" width="8.85546875" style="3" customWidth="1"/>
    <col min="4616" max="4616" width="8.7109375" style="3" bestFit="1" customWidth="1"/>
    <col min="4617" max="4619" width="9" style="3" bestFit="1" customWidth="1"/>
    <col min="4620" max="4620" width="8.7109375" style="3" bestFit="1" customWidth="1"/>
    <col min="4621" max="4621" width="9" style="3" bestFit="1" customWidth="1"/>
    <col min="4622" max="4622" width="10" style="3" bestFit="1" customWidth="1"/>
    <col min="4623" max="4623" width="14" style="3" bestFit="1" customWidth="1"/>
    <col min="4624" max="4864" width="9.140625" style="3"/>
    <col min="4865" max="4865" width="49.28515625" style="3" customWidth="1"/>
    <col min="4866" max="4867" width="9" style="3" bestFit="1" customWidth="1"/>
    <col min="4868" max="4868" width="8.5703125" style="3" customWidth="1"/>
    <col min="4869" max="4869" width="8.7109375" style="3" bestFit="1" customWidth="1"/>
    <col min="4870" max="4870" width="9" style="3" bestFit="1" customWidth="1"/>
    <col min="4871" max="4871" width="8.85546875" style="3" customWidth="1"/>
    <col min="4872" max="4872" width="8.7109375" style="3" bestFit="1" customWidth="1"/>
    <col min="4873" max="4875" width="9" style="3" bestFit="1" customWidth="1"/>
    <col min="4876" max="4876" width="8.7109375" style="3" bestFit="1" customWidth="1"/>
    <col min="4877" max="4877" width="9" style="3" bestFit="1" customWidth="1"/>
    <col min="4878" max="4878" width="10" style="3" bestFit="1" customWidth="1"/>
    <col min="4879" max="4879" width="14" style="3" bestFit="1" customWidth="1"/>
    <col min="4880" max="5120" width="9.140625" style="3"/>
    <col min="5121" max="5121" width="49.28515625" style="3" customWidth="1"/>
    <col min="5122" max="5123" width="9" style="3" bestFit="1" customWidth="1"/>
    <col min="5124" max="5124" width="8.5703125" style="3" customWidth="1"/>
    <col min="5125" max="5125" width="8.7109375" style="3" bestFit="1" customWidth="1"/>
    <col min="5126" max="5126" width="9" style="3" bestFit="1" customWidth="1"/>
    <col min="5127" max="5127" width="8.85546875" style="3" customWidth="1"/>
    <col min="5128" max="5128" width="8.7109375" style="3" bestFit="1" customWidth="1"/>
    <col min="5129" max="5131" width="9" style="3" bestFit="1" customWidth="1"/>
    <col min="5132" max="5132" width="8.7109375" style="3" bestFit="1" customWidth="1"/>
    <col min="5133" max="5133" width="9" style="3" bestFit="1" customWidth="1"/>
    <col min="5134" max="5134" width="10" style="3" bestFit="1" customWidth="1"/>
    <col min="5135" max="5135" width="14" style="3" bestFit="1" customWidth="1"/>
    <col min="5136" max="5376" width="9.140625" style="3"/>
    <col min="5377" max="5377" width="49.28515625" style="3" customWidth="1"/>
    <col min="5378" max="5379" width="9" style="3" bestFit="1" customWidth="1"/>
    <col min="5380" max="5380" width="8.5703125" style="3" customWidth="1"/>
    <col min="5381" max="5381" width="8.7109375" style="3" bestFit="1" customWidth="1"/>
    <col min="5382" max="5382" width="9" style="3" bestFit="1" customWidth="1"/>
    <col min="5383" max="5383" width="8.85546875" style="3" customWidth="1"/>
    <col min="5384" max="5384" width="8.7109375" style="3" bestFit="1" customWidth="1"/>
    <col min="5385" max="5387" width="9" style="3" bestFit="1" customWidth="1"/>
    <col min="5388" max="5388" width="8.7109375" style="3" bestFit="1" customWidth="1"/>
    <col min="5389" max="5389" width="9" style="3" bestFit="1" customWidth="1"/>
    <col min="5390" max="5390" width="10" style="3" bestFit="1" customWidth="1"/>
    <col min="5391" max="5391" width="14" style="3" bestFit="1" customWidth="1"/>
    <col min="5392" max="5632" width="9.140625" style="3"/>
    <col min="5633" max="5633" width="49.28515625" style="3" customWidth="1"/>
    <col min="5634" max="5635" width="9" style="3" bestFit="1" customWidth="1"/>
    <col min="5636" max="5636" width="8.5703125" style="3" customWidth="1"/>
    <col min="5637" max="5637" width="8.7109375" style="3" bestFit="1" customWidth="1"/>
    <col min="5638" max="5638" width="9" style="3" bestFit="1" customWidth="1"/>
    <col min="5639" max="5639" width="8.85546875" style="3" customWidth="1"/>
    <col min="5640" max="5640" width="8.7109375" style="3" bestFit="1" customWidth="1"/>
    <col min="5641" max="5643" width="9" style="3" bestFit="1" customWidth="1"/>
    <col min="5644" max="5644" width="8.7109375" style="3" bestFit="1" customWidth="1"/>
    <col min="5645" max="5645" width="9" style="3" bestFit="1" customWidth="1"/>
    <col min="5646" max="5646" width="10" style="3" bestFit="1" customWidth="1"/>
    <col min="5647" max="5647" width="14" style="3" bestFit="1" customWidth="1"/>
    <col min="5648" max="5888" width="9.140625" style="3"/>
    <col min="5889" max="5889" width="49.28515625" style="3" customWidth="1"/>
    <col min="5890" max="5891" width="9" style="3" bestFit="1" customWidth="1"/>
    <col min="5892" max="5892" width="8.5703125" style="3" customWidth="1"/>
    <col min="5893" max="5893" width="8.7109375" style="3" bestFit="1" customWidth="1"/>
    <col min="5894" max="5894" width="9" style="3" bestFit="1" customWidth="1"/>
    <col min="5895" max="5895" width="8.85546875" style="3" customWidth="1"/>
    <col min="5896" max="5896" width="8.7109375" style="3" bestFit="1" customWidth="1"/>
    <col min="5897" max="5899" width="9" style="3" bestFit="1" customWidth="1"/>
    <col min="5900" max="5900" width="8.7109375" style="3" bestFit="1" customWidth="1"/>
    <col min="5901" max="5901" width="9" style="3" bestFit="1" customWidth="1"/>
    <col min="5902" max="5902" width="10" style="3" bestFit="1" customWidth="1"/>
    <col min="5903" max="5903" width="14" style="3" bestFit="1" customWidth="1"/>
    <col min="5904" max="6144" width="9.140625" style="3"/>
    <col min="6145" max="6145" width="49.28515625" style="3" customWidth="1"/>
    <col min="6146" max="6147" width="9" style="3" bestFit="1" customWidth="1"/>
    <col min="6148" max="6148" width="8.5703125" style="3" customWidth="1"/>
    <col min="6149" max="6149" width="8.7109375" style="3" bestFit="1" customWidth="1"/>
    <col min="6150" max="6150" width="9" style="3" bestFit="1" customWidth="1"/>
    <col min="6151" max="6151" width="8.85546875" style="3" customWidth="1"/>
    <col min="6152" max="6152" width="8.7109375" style="3" bestFit="1" customWidth="1"/>
    <col min="6153" max="6155" width="9" style="3" bestFit="1" customWidth="1"/>
    <col min="6156" max="6156" width="8.7109375" style="3" bestFit="1" customWidth="1"/>
    <col min="6157" max="6157" width="9" style="3" bestFit="1" customWidth="1"/>
    <col min="6158" max="6158" width="10" style="3" bestFit="1" customWidth="1"/>
    <col min="6159" max="6159" width="14" style="3" bestFit="1" customWidth="1"/>
    <col min="6160" max="6400" width="9.140625" style="3"/>
    <col min="6401" max="6401" width="49.28515625" style="3" customWidth="1"/>
    <col min="6402" max="6403" width="9" style="3" bestFit="1" customWidth="1"/>
    <col min="6404" max="6404" width="8.5703125" style="3" customWidth="1"/>
    <col min="6405" max="6405" width="8.7109375" style="3" bestFit="1" customWidth="1"/>
    <col min="6406" max="6406" width="9" style="3" bestFit="1" customWidth="1"/>
    <col min="6407" max="6407" width="8.85546875" style="3" customWidth="1"/>
    <col min="6408" max="6408" width="8.7109375" style="3" bestFit="1" customWidth="1"/>
    <col min="6409" max="6411" width="9" style="3" bestFit="1" customWidth="1"/>
    <col min="6412" max="6412" width="8.7109375" style="3" bestFit="1" customWidth="1"/>
    <col min="6413" max="6413" width="9" style="3" bestFit="1" customWidth="1"/>
    <col min="6414" max="6414" width="10" style="3" bestFit="1" customWidth="1"/>
    <col min="6415" max="6415" width="14" style="3" bestFit="1" customWidth="1"/>
    <col min="6416" max="6656" width="9.140625" style="3"/>
    <col min="6657" max="6657" width="49.28515625" style="3" customWidth="1"/>
    <col min="6658" max="6659" width="9" style="3" bestFit="1" customWidth="1"/>
    <col min="6660" max="6660" width="8.5703125" style="3" customWidth="1"/>
    <col min="6661" max="6661" width="8.7109375" style="3" bestFit="1" customWidth="1"/>
    <col min="6662" max="6662" width="9" style="3" bestFit="1" customWidth="1"/>
    <col min="6663" max="6663" width="8.85546875" style="3" customWidth="1"/>
    <col min="6664" max="6664" width="8.7109375" style="3" bestFit="1" customWidth="1"/>
    <col min="6665" max="6667" width="9" style="3" bestFit="1" customWidth="1"/>
    <col min="6668" max="6668" width="8.7109375" style="3" bestFit="1" customWidth="1"/>
    <col min="6669" max="6669" width="9" style="3" bestFit="1" customWidth="1"/>
    <col min="6670" max="6670" width="10" style="3" bestFit="1" customWidth="1"/>
    <col min="6671" max="6671" width="14" style="3" bestFit="1" customWidth="1"/>
    <col min="6672" max="6912" width="9.140625" style="3"/>
    <col min="6913" max="6913" width="49.28515625" style="3" customWidth="1"/>
    <col min="6914" max="6915" width="9" style="3" bestFit="1" customWidth="1"/>
    <col min="6916" max="6916" width="8.5703125" style="3" customWidth="1"/>
    <col min="6917" max="6917" width="8.7109375" style="3" bestFit="1" customWidth="1"/>
    <col min="6918" max="6918" width="9" style="3" bestFit="1" customWidth="1"/>
    <col min="6919" max="6919" width="8.85546875" style="3" customWidth="1"/>
    <col min="6920" max="6920" width="8.7109375" style="3" bestFit="1" customWidth="1"/>
    <col min="6921" max="6923" width="9" style="3" bestFit="1" customWidth="1"/>
    <col min="6924" max="6924" width="8.7109375" style="3" bestFit="1" customWidth="1"/>
    <col min="6925" max="6925" width="9" style="3" bestFit="1" customWidth="1"/>
    <col min="6926" max="6926" width="10" style="3" bestFit="1" customWidth="1"/>
    <col min="6927" max="6927" width="14" style="3" bestFit="1" customWidth="1"/>
    <col min="6928" max="7168" width="9.140625" style="3"/>
    <col min="7169" max="7169" width="49.28515625" style="3" customWidth="1"/>
    <col min="7170" max="7171" width="9" style="3" bestFit="1" customWidth="1"/>
    <col min="7172" max="7172" width="8.5703125" style="3" customWidth="1"/>
    <col min="7173" max="7173" width="8.7109375" style="3" bestFit="1" customWidth="1"/>
    <col min="7174" max="7174" width="9" style="3" bestFit="1" customWidth="1"/>
    <col min="7175" max="7175" width="8.85546875" style="3" customWidth="1"/>
    <col min="7176" max="7176" width="8.7109375" style="3" bestFit="1" customWidth="1"/>
    <col min="7177" max="7179" width="9" style="3" bestFit="1" customWidth="1"/>
    <col min="7180" max="7180" width="8.7109375" style="3" bestFit="1" customWidth="1"/>
    <col min="7181" max="7181" width="9" style="3" bestFit="1" customWidth="1"/>
    <col min="7182" max="7182" width="10" style="3" bestFit="1" customWidth="1"/>
    <col min="7183" max="7183" width="14" style="3" bestFit="1" customWidth="1"/>
    <col min="7184" max="7424" width="9.140625" style="3"/>
    <col min="7425" max="7425" width="49.28515625" style="3" customWidth="1"/>
    <col min="7426" max="7427" width="9" style="3" bestFit="1" customWidth="1"/>
    <col min="7428" max="7428" width="8.5703125" style="3" customWidth="1"/>
    <col min="7429" max="7429" width="8.7109375" style="3" bestFit="1" customWidth="1"/>
    <col min="7430" max="7430" width="9" style="3" bestFit="1" customWidth="1"/>
    <col min="7431" max="7431" width="8.85546875" style="3" customWidth="1"/>
    <col min="7432" max="7432" width="8.7109375" style="3" bestFit="1" customWidth="1"/>
    <col min="7433" max="7435" width="9" style="3" bestFit="1" customWidth="1"/>
    <col min="7436" max="7436" width="8.7109375" style="3" bestFit="1" customWidth="1"/>
    <col min="7437" max="7437" width="9" style="3" bestFit="1" customWidth="1"/>
    <col min="7438" max="7438" width="10" style="3" bestFit="1" customWidth="1"/>
    <col min="7439" max="7439" width="14" style="3" bestFit="1" customWidth="1"/>
    <col min="7440" max="7680" width="9.140625" style="3"/>
    <col min="7681" max="7681" width="49.28515625" style="3" customWidth="1"/>
    <col min="7682" max="7683" width="9" style="3" bestFit="1" customWidth="1"/>
    <col min="7684" max="7684" width="8.5703125" style="3" customWidth="1"/>
    <col min="7685" max="7685" width="8.7109375" style="3" bestFit="1" customWidth="1"/>
    <col min="7686" max="7686" width="9" style="3" bestFit="1" customWidth="1"/>
    <col min="7687" max="7687" width="8.85546875" style="3" customWidth="1"/>
    <col min="7688" max="7688" width="8.7109375" style="3" bestFit="1" customWidth="1"/>
    <col min="7689" max="7691" width="9" style="3" bestFit="1" customWidth="1"/>
    <col min="7692" max="7692" width="8.7109375" style="3" bestFit="1" customWidth="1"/>
    <col min="7693" max="7693" width="9" style="3" bestFit="1" customWidth="1"/>
    <col min="7694" max="7694" width="10" style="3" bestFit="1" customWidth="1"/>
    <col min="7695" max="7695" width="14" style="3" bestFit="1" customWidth="1"/>
    <col min="7696" max="7936" width="9.140625" style="3"/>
    <col min="7937" max="7937" width="49.28515625" style="3" customWidth="1"/>
    <col min="7938" max="7939" width="9" style="3" bestFit="1" customWidth="1"/>
    <col min="7940" max="7940" width="8.5703125" style="3" customWidth="1"/>
    <col min="7941" max="7941" width="8.7109375" style="3" bestFit="1" customWidth="1"/>
    <col min="7942" max="7942" width="9" style="3" bestFit="1" customWidth="1"/>
    <col min="7943" max="7943" width="8.85546875" style="3" customWidth="1"/>
    <col min="7944" max="7944" width="8.7109375" style="3" bestFit="1" customWidth="1"/>
    <col min="7945" max="7947" width="9" style="3" bestFit="1" customWidth="1"/>
    <col min="7948" max="7948" width="8.7109375" style="3" bestFit="1" customWidth="1"/>
    <col min="7949" max="7949" width="9" style="3" bestFit="1" customWidth="1"/>
    <col min="7950" max="7950" width="10" style="3" bestFit="1" customWidth="1"/>
    <col min="7951" max="7951" width="14" style="3" bestFit="1" customWidth="1"/>
    <col min="7952" max="8192" width="9.140625" style="3"/>
    <col min="8193" max="8193" width="49.28515625" style="3" customWidth="1"/>
    <col min="8194" max="8195" width="9" style="3" bestFit="1" customWidth="1"/>
    <col min="8196" max="8196" width="8.5703125" style="3" customWidth="1"/>
    <col min="8197" max="8197" width="8.7109375" style="3" bestFit="1" customWidth="1"/>
    <col min="8198" max="8198" width="9" style="3" bestFit="1" customWidth="1"/>
    <col min="8199" max="8199" width="8.85546875" style="3" customWidth="1"/>
    <col min="8200" max="8200" width="8.7109375" style="3" bestFit="1" customWidth="1"/>
    <col min="8201" max="8203" width="9" style="3" bestFit="1" customWidth="1"/>
    <col min="8204" max="8204" width="8.7109375" style="3" bestFit="1" customWidth="1"/>
    <col min="8205" max="8205" width="9" style="3" bestFit="1" customWidth="1"/>
    <col min="8206" max="8206" width="10" style="3" bestFit="1" customWidth="1"/>
    <col min="8207" max="8207" width="14" style="3" bestFit="1" customWidth="1"/>
    <col min="8208" max="8448" width="9.140625" style="3"/>
    <col min="8449" max="8449" width="49.28515625" style="3" customWidth="1"/>
    <col min="8450" max="8451" width="9" style="3" bestFit="1" customWidth="1"/>
    <col min="8452" max="8452" width="8.5703125" style="3" customWidth="1"/>
    <col min="8453" max="8453" width="8.7109375" style="3" bestFit="1" customWidth="1"/>
    <col min="8454" max="8454" width="9" style="3" bestFit="1" customWidth="1"/>
    <col min="8455" max="8455" width="8.85546875" style="3" customWidth="1"/>
    <col min="8456" max="8456" width="8.7109375" style="3" bestFit="1" customWidth="1"/>
    <col min="8457" max="8459" width="9" style="3" bestFit="1" customWidth="1"/>
    <col min="8460" max="8460" width="8.7109375" style="3" bestFit="1" customWidth="1"/>
    <col min="8461" max="8461" width="9" style="3" bestFit="1" customWidth="1"/>
    <col min="8462" max="8462" width="10" style="3" bestFit="1" customWidth="1"/>
    <col min="8463" max="8463" width="14" style="3" bestFit="1" customWidth="1"/>
    <col min="8464" max="8704" width="9.140625" style="3"/>
    <col min="8705" max="8705" width="49.28515625" style="3" customWidth="1"/>
    <col min="8706" max="8707" width="9" style="3" bestFit="1" customWidth="1"/>
    <col min="8708" max="8708" width="8.5703125" style="3" customWidth="1"/>
    <col min="8709" max="8709" width="8.7109375" style="3" bestFit="1" customWidth="1"/>
    <col min="8710" max="8710" width="9" style="3" bestFit="1" customWidth="1"/>
    <col min="8711" max="8711" width="8.85546875" style="3" customWidth="1"/>
    <col min="8712" max="8712" width="8.7109375" style="3" bestFit="1" customWidth="1"/>
    <col min="8713" max="8715" width="9" style="3" bestFit="1" customWidth="1"/>
    <col min="8716" max="8716" width="8.7109375" style="3" bestFit="1" customWidth="1"/>
    <col min="8717" max="8717" width="9" style="3" bestFit="1" customWidth="1"/>
    <col min="8718" max="8718" width="10" style="3" bestFit="1" customWidth="1"/>
    <col min="8719" max="8719" width="14" style="3" bestFit="1" customWidth="1"/>
    <col min="8720" max="8960" width="9.140625" style="3"/>
    <col min="8961" max="8961" width="49.28515625" style="3" customWidth="1"/>
    <col min="8962" max="8963" width="9" style="3" bestFit="1" customWidth="1"/>
    <col min="8964" max="8964" width="8.5703125" style="3" customWidth="1"/>
    <col min="8965" max="8965" width="8.7109375" style="3" bestFit="1" customWidth="1"/>
    <col min="8966" max="8966" width="9" style="3" bestFit="1" customWidth="1"/>
    <col min="8967" max="8967" width="8.85546875" style="3" customWidth="1"/>
    <col min="8968" max="8968" width="8.7109375" style="3" bestFit="1" customWidth="1"/>
    <col min="8969" max="8971" width="9" style="3" bestFit="1" customWidth="1"/>
    <col min="8972" max="8972" width="8.7109375" style="3" bestFit="1" customWidth="1"/>
    <col min="8973" max="8973" width="9" style="3" bestFit="1" customWidth="1"/>
    <col min="8974" max="8974" width="10" style="3" bestFit="1" customWidth="1"/>
    <col min="8975" max="8975" width="14" style="3" bestFit="1" customWidth="1"/>
    <col min="8976" max="9216" width="9.140625" style="3"/>
    <col min="9217" max="9217" width="49.28515625" style="3" customWidth="1"/>
    <col min="9218" max="9219" width="9" style="3" bestFit="1" customWidth="1"/>
    <col min="9220" max="9220" width="8.5703125" style="3" customWidth="1"/>
    <col min="9221" max="9221" width="8.7109375" style="3" bestFit="1" customWidth="1"/>
    <col min="9222" max="9222" width="9" style="3" bestFit="1" customWidth="1"/>
    <col min="9223" max="9223" width="8.85546875" style="3" customWidth="1"/>
    <col min="9224" max="9224" width="8.7109375" style="3" bestFit="1" customWidth="1"/>
    <col min="9225" max="9227" width="9" style="3" bestFit="1" customWidth="1"/>
    <col min="9228" max="9228" width="8.7109375" style="3" bestFit="1" customWidth="1"/>
    <col min="9229" max="9229" width="9" style="3" bestFit="1" customWidth="1"/>
    <col min="9230" max="9230" width="10" style="3" bestFit="1" customWidth="1"/>
    <col min="9231" max="9231" width="14" style="3" bestFit="1" customWidth="1"/>
    <col min="9232" max="9472" width="9.140625" style="3"/>
    <col min="9473" max="9473" width="49.28515625" style="3" customWidth="1"/>
    <col min="9474" max="9475" width="9" style="3" bestFit="1" customWidth="1"/>
    <col min="9476" max="9476" width="8.5703125" style="3" customWidth="1"/>
    <col min="9477" max="9477" width="8.7109375" style="3" bestFit="1" customWidth="1"/>
    <col min="9478" max="9478" width="9" style="3" bestFit="1" customWidth="1"/>
    <col min="9479" max="9479" width="8.85546875" style="3" customWidth="1"/>
    <col min="9480" max="9480" width="8.7109375" style="3" bestFit="1" customWidth="1"/>
    <col min="9481" max="9483" width="9" style="3" bestFit="1" customWidth="1"/>
    <col min="9484" max="9484" width="8.7109375" style="3" bestFit="1" customWidth="1"/>
    <col min="9485" max="9485" width="9" style="3" bestFit="1" customWidth="1"/>
    <col min="9486" max="9486" width="10" style="3" bestFit="1" customWidth="1"/>
    <col min="9487" max="9487" width="14" style="3" bestFit="1" customWidth="1"/>
    <col min="9488" max="9728" width="9.140625" style="3"/>
    <col min="9729" max="9729" width="49.28515625" style="3" customWidth="1"/>
    <col min="9730" max="9731" width="9" style="3" bestFit="1" customWidth="1"/>
    <col min="9732" max="9732" width="8.5703125" style="3" customWidth="1"/>
    <col min="9733" max="9733" width="8.7109375" style="3" bestFit="1" customWidth="1"/>
    <col min="9734" max="9734" width="9" style="3" bestFit="1" customWidth="1"/>
    <col min="9735" max="9735" width="8.85546875" style="3" customWidth="1"/>
    <col min="9736" max="9736" width="8.7109375" style="3" bestFit="1" customWidth="1"/>
    <col min="9737" max="9739" width="9" style="3" bestFit="1" customWidth="1"/>
    <col min="9740" max="9740" width="8.7109375" style="3" bestFit="1" customWidth="1"/>
    <col min="9741" max="9741" width="9" style="3" bestFit="1" customWidth="1"/>
    <col min="9742" max="9742" width="10" style="3" bestFit="1" customWidth="1"/>
    <col min="9743" max="9743" width="14" style="3" bestFit="1" customWidth="1"/>
    <col min="9744" max="9984" width="9.140625" style="3"/>
    <col min="9985" max="9985" width="49.28515625" style="3" customWidth="1"/>
    <col min="9986" max="9987" width="9" style="3" bestFit="1" customWidth="1"/>
    <col min="9988" max="9988" width="8.5703125" style="3" customWidth="1"/>
    <col min="9989" max="9989" width="8.7109375" style="3" bestFit="1" customWidth="1"/>
    <col min="9990" max="9990" width="9" style="3" bestFit="1" customWidth="1"/>
    <col min="9991" max="9991" width="8.85546875" style="3" customWidth="1"/>
    <col min="9992" max="9992" width="8.7109375" style="3" bestFit="1" customWidth="1"/>
    <col min="9993" max="9995" width="9" style="3" bestFit="1" customWidth="1"/>
    <col min="9996" max="9996" width="8.7109375" style="3" bestFit="1" customWidth="1"/>
    <col min="9997" max="9997" width="9" style="3" bestFit="1" customWidth="1"/>
    <col min="9998" max="9998" width="10" style="3" bestFit="1" customWidth="1"/>
    <col min="9999" max="9999" width="14" style="3" bestFit="1" customWidth="1"/>
    <col min="10000" max="10240" width="9.140625" style="3"/>
    <col min="10241" max="10241" width="49.28515625" style="3" customWidth="1"/>
    <col min="10242" max="10243" width="9" style="3" bestFit="1" customWidth="1"/>
    <col min="10244" max="10244" width="8.5703125" style="3" customWidth="1"/>
    <col min="10245" max="10245" width="8.7109375" style="3" bestFit="1" customWidth="1"/>
    <col min="10246" max="10246" width="9" style="3" bestFit="1" customWidth="1"/>
    <col min="10247" max="10247" width="8.85546875" style="3" customWidth="1"/>
    <col min="10248" max="10248" width="8.7109375" style="3" bestFit="1" customWidth="1"/>
    <col min="10249" max="10251" width="9" style="3" bestFit="1" customWidth="1"/>
    <col min="10252" max="10252" width="8.7109375" style="3" bestFit="1" customWidth="1"/>
    <col min="10253" max="10253" width="9" style="3" bestFit="1" customWidth="1"/>
    <col min="10254" max="10254" width="10" style="3" bestFit="1" customWidth="1"/>
    <col min="10255" max="10255" width="14" style="3" bestFit="1" customWidth="1"/>
    <col min="10256" max="10496" width="9.140625" style="3"/>
    <col min="10497" max="10497" width="49.28515625" style="3" customWidth="1"/>
    <col min="10498" max="10499" width="9" style="3" bestFit="1" customWidth="1"/>
    <col min="10500" max="10500" width="8.5703125" style="3" customWidth="1"/>
    <col min="10501" max="10501" width="8.7109375" style="3" bestFit="1" customWidth="1"/>
    <col min="10502" max="10502" width="9" style="3" bestFit="1" customWidth="1"/>
    <col min="10503" max="10503" width="8.85546875" style="3" customWidth="1"/>
    <col min="10504" max="10504" width="8.7109375" style="3" bestFit="1" customWidth="1"/>
    <col min="10505" max="10507" width="9" style="3" bestFit="1" customWidth="1"/>
    <col min="10508" max="10508" width="8.7109375" style="3" bestFit="1" customWidth="1"/>
    <col min="10509" max="10509" width="9" style="3" bestFit="1" customWidth="1"/>
    <col min="10510" max="10510" width="10" style="3" bestFit="1" customWidth="1"/>
    <col min="10511" max="10511" width="14" style="3" bestFit="1" customWidth="1"/>
    <col min="10512" max="10752" width="9.140625" style="3"/>
    <col min="10753" max="10753" width="49.28515625" style="3" customWidth="1"/>
    <col min="10754" max="10755" width="9" style="3" bestFit="1" customWidth="1"/>
    <col min="10756" max="10756" width="8.5703125" style="3" customWidth="1"/>
    <col min="10757" max="10757" width="8.7109375" style="3" bestFit="1" customWidth="1"/>
    <col min="10758" max="10758" width="9" style="3" bestFit="1" customWidth="1"/>
    <col min="10759" max="10759" width="8.85546875" style="3" customWidth="1"/>
    <col min="10760" max="10760" width="8.7109375" style="3" bestFit="1" customWidth="1"/>
    <col min="10761" max="10763" width="9" style="3" bestFit="1" customWidth="1"/>
    <col min="10764" max="10764" width="8.7109375" style="3" bestFit="1" customWidth="1"/>
    <col min="10765" max="10765" width="9" style="3" bestFit="1" customWidth="1"/>
    <col min="10766" max="10766" width="10" style="3" bestFit="1" customWidth="1"/>
    <col min="10767" max="10767" width="14" style="3" bestFit="1" customWidth="1"/>
    <col min="10768" max="11008" width="9.140625" style="3"/>
    <col min="11009" max="11009" width="49.28515625" style="3" customWidth="1"/>
    <col min="11010" max="11011" width="9" style="3" bestFit="1" customWidth="1"/>
    <col min="11012" max="11012" width="8.5703125" style="3" customWidth="1"/>
    <col min="11013" max="11013" width="8.7109375" style="3" bestFit="1" customWidth="1"/>
    <col min="11014" max="11014" width="9" style="3" bestFit="1" customWidth="1"/>
    <col min="11015" max="11015" width="8.85546875" style="3" customWidth="1"/>
    <col min="11016" max="11016" width="8.7109375" style="3" bestFit="1" customWidth="1"/>
    <col min="11017" max="11019" width="9" style="3" bestFit="1" customWidth="1"/>
    <col min="11020" max="11020" width="8.7109375" style="3" bestFit="1" customWidth="1"/>
    <col min="11021" max="11021" width="9" style="3" bestFit="1" customWidth="1"/>
    <col min="11022" max="11022" width="10" style="3" bestFit="1" customWidth="1"/>
    <col min="11023" max="11023" width="14" style="3" bestFit="1" customWidth="1"/>
    <col min="11024" max="11264" width="9.140625" style="3"/>
    <col min="11265" max="11265" width="49.28515625" style="3" customWidth="1"/>
    <col min="11266" max="11267" width="9" style="3" bestFit="1" customWidth="1"/>
    <col min="11268" max="11268" width="8.5703125" style="3" customWidth="1"/>
    <col min="11269" max="11269" width="8.7109375" style="3" bestFit="1" customWidth="1"/>
    <col min="11270" max="11270" width="9" style="3" bestFit="1" customWidth="1"/>
    <col min="11271" max="11271" width="8.85546875" style="3" customWidth="1"/>
    <col min="11272" max="11272" width="8.7109375" style="3" bestFit="1" customWidth="1"/>
    <col min="11273" max="11275" width="9" style="3" bestFit="1" customWidth="1"/>
    <col min="11276" max="11276" width="8.7109375" style="3" bestFit="1" customWidth="1"/>
    <col min="11277" max="11277" width="9" style="3" bestFit="1" customWidth="1"/>
    <col min="11278" max="11278" width="10" style="3" bestFit="1" customWidth="1"/>
    <col min="11279" max="11279" width="14" style="3" bestFit="1" customWidth="1"/>
    <col min="11280" max="11520" width="9.140625" style="3"/>
    <col min="11521" max="11521" width="49.28515625" style="3" customWidth="1"/>
    <col min="11522" max="11523" width="9" style="3" bestFit="1" customWidth="1"/>
    <col min="11524" max="11524" width="8.5703125" style="3" customWidth="1"/>
    <col min="11525" max="11525" width="8.7109375" style="3" bestFit="1" customWidth="1"/>
    <col min="11526" max="11526" width="9" style="3" bestFit="1" customWidth="1"/>
    <col min="11527" max="11527" width="8.85546875" style="3" customWidth="1"/>
    <col min="11528" max="11528" width="8.7109375" style="3" bestFit="1" customWidth="1"/>
    <col min="11529" max="11531" width="9" style="3" bestFit="1" customWidth="1"/>
    <col min="11532" max="11532" width="8.7109375" style="3" bestFit="1" customWidth="1"/>
    <col min="11533" max="11533" width="9" style="3" bestFit="1" customWidth="1"/>
    <col min="11534" max="11534" width="10" style="3" bestFit="1" customWidth="1"/>
    <col min="11535" max="11535" width="14" style="3" bestFit="1" customWidth="1"/>
    <col min="11536" max="11776" width="9.140625" style="3"/>
    <col min="11777" max="11777" width="49.28515625" style="3" customWidth="1"/>
    <col min="11778" max="11779" width="9" style="3" bestFit="1" customWidth="1"/>
    <col min="11780" max="11780" width="8.5703125" style="3" customWidth="1"/>
    <col min="11781" max="11781" width="8.7109375" style="3" bestFit="1" customWidth="1"/>
    <col min="11782" max="11782" width="9" style="3" bestFit="1" customWidth="1"/>
    <col min="11783" max="11783" width="8.85546875" style="3" customWidth="1"/>
    <col min="11784" max="11784" width="8.7109375" style="3" bestFit="1" customWidth="1"/>
    <col min="11785" max="11787" width="9" style="3" bestFit="1" customWidth="1"/>
    <col min="11788" max="11788" width="8.7109375" style="3" bestFit="1" customWidth="1"/>
    <col min="11789" max="11789" width="9" style="3" bestFit="1" customWidth="1"/>
    <col min="11790" max="11790" width="10" style="3" bestFit="1" customWidth="1"/>
    <col min="11791" max="11791" width="14" style="3" bestFit="1" customWidth="1"/>
    <col min="11792" max="12032" width="9.140625" style="3"/>
    <col min="12033" max="12033" width="49.28515625" style="3" customWidth="1"/>
    <col min="12034" max="12035" width="9" style="3" bestFit="1" customWidth="1"/>
    <col min="12036" max="12036" width="8.5703125" style="3" customWidth="1"/>
    <col min="12037" max="12037" width="8.7109375" style="3" bestFit="1" customWidth="1"/>
    <col min="12038" max="12038" width="9" style="3" bestFit="1" customWidth="1"/>
    <col min="12039" max="12039" width="8.85546875" style="3" customWidth="1"/>
    <col min="12040" max="12040" width="8.7109375" style="3" bestFit="1" customWidth="1"/>
    <col min="12041" max="12043" width="9" style="3" bestFit="1" customWidth="1"/>
    <col min="12044" max="12044" width="8.7109375" style="3" bestFit="1" customWidth="1"/>
    <col min="12045" max="12045" width="9" style="3" bestFit="1" customWidth="1"/>
    <col min="12046" max="12046" width="10" style="3" bestFit="1" customWidth="1"/>
    <col min="12047" max="12047" width="14" style="3" bestFit="1" customWidth="1"/>
    <col min="12048" max="12288" width="9.140625" style="3"/>
    <col min="12289" max="12289" width="49.28515625" style="3" customWidth="1"/>
    <col min="12290" max="12291" width="9" style="3" bestFit="1" customWidth="1"/>
    <col min="12292" max="12292" width="8.5703125" style="3" customWidth="1"/>
    <col min="12293" max="12293" width="8.7109375" style="3" bestFit="1" customWidth="1"/>
    <col min="12294" max="12294" width="9" style="3" bestFit="1" customWidth="1"/>
    <col min="12295" max="12295" width="8.85546875" style="3" customWidth="1"/>
    <col min="12296" max="12296" width="8.7109375" style="3" bestFit="1" customWidth="1"/>
    <col min="12297" max="12299" width="9" style="3" bestFit="1" customWidth="1"/>
    <col min="12300" max="12300" width="8.7109375" style="3" bestFit="1" customWidth="1"/>
    <col min="12301" max="12301" width="9" style="3" bestFit="1" customWidth="1"/>
    <col min="12302" max="12302" width="10" style="3" bestFit="1" customWidth="1"/>
    <col min="12303" max="12303" width="14" style="3" bestFit="1" customWidth="1"/>
    <col min="12304" max="12544" width="9.140625" style="3"/>
    <col min="12545" max="12545" width="49.28515625" style="3" customWidth="1"/>
    <col min="12546" max="12547" width="9" style="3" bestFit="1" customWidth="1"/>
    <col min="12548" max="12548" width="8.5703125" style="3" customWidth="1"/>
    <col min="12549" max="12549" width="8.7109375" style="3" bestFit="1" customWidth="1"/>
    <col min="12550" max="12550" width="9" style="3" bestFit="1" customWidth="1"/>
    <col min="12551" max="12551" width="8.85546875" style="3" customWidth="1"/>
    <col min="12552" max="12552" width="8.7109375" style="3" bestFit="1" customWidth="1"/>
    <col min="12553" max="12555" width="9" style="3" bestFit="1" customWidth="1"/>
    <col min="12556" max="12556" width="8.7109375" style="3" bestFit="1" customWidth="1"/>
    <col min="12557" max="12557" width="9" style="3" bestFit="1" customWidth="1"/>
    <col min="12558" max="12558" width="10" style="3" bestFit="1" customWidth="1"/>
    <col min="12559" max="12559" width="14" style="3" bestFit="1" customWidth="1"/>
    <col min="12560" max="12800" width="9.140625" style="3"/>
    <col min="12801" max="12801" width="49.28515625" style="3" customWidth="1"/>
    <col min="12802" max="12803" width="9" style="3" bestFit="1" customWidth="1"/>
    <col min="12804" max="12804" width="8.5703125" style="3" customWidth="1"/>
    <col min="12805" max="12805" width="8.7109375" style="3" bestFit="1" customWidth="1"/>
    <col min="12806" max="12806" width="9" style="3" bestFit="1" customWidth="1"/>
    <col min="12807" max="12807" width="8.85546875" style="3" customWidth="1"/>
    <col min="12808" max="12808" width="8.7109375" style="3" bestFit="1" customWidth="1"/>
    <col min="12809" max="12811" width="9" style="3" bestFit="1" customWidth="1"/>
    <col min="12812" max="12812" width="8.7109375" style="3" bestFit="1" customWidth="1"/>
    <col min="12813" max="12813" width="9" style="3" bestFit="1" customWidth="1"/>
    <col min="12814" max="12814" width="10" style="3" bestFit="1" customWidth="1"/>
    <col min="12815" max="12815" width="14" style="3" bestFit="1" customWidth="1"/>
    <col min="12816" max="13056" width="9.140625" style="3"/>
    <col min="13057" max="13057" width="49.28515625" style="3" customWidth="1"/>
    <col min="13058" max="13059" width="9" style="3" bestFit="1" customWidth="1"/>
    <col min="13060" max="13060" width="8.5703125" style="3" customWidth="1"/>
    <col min="13061" max="13061" width="8.7109375" style="3" bestFit="1" customWidth="1"/>
    <col min="13062" max="13062" width="9" style="3" bestFit="1" customWidth="1"/>
    <col min="13063" max="13063" width="8.85546875" style="3" customWidth="1"/>
    <col min="13064" max="13064" width="8.7109375" style="3" bestFit="1" customWidth="1"/>
    <col min="13065" max="13067" width="9" style="3" bestFit="1" customWidth="1"/>
    <col min="13068" max="13068" width="8.7109375" style="3" bestFit="1" customWidth="1"/>
    <col min="13069" max="13069" width="9" style="3" bestFit="1" customWidth="1"/>
    <col min="13070" max="13070" width="10" style="3" bestFit="1" customWidth="1"/>
    <col min="13071" max="13071" width="14" style="3" bestFit="1" customWidth="1"/>
    <col min="13072" max="13312" width="9.140625" style="3"/>
    <col min="13313" max="13313" width="49.28515625" style="3" customWidth="1"/>
    <col min="13314" max="13315" width="9" style="3" bestFit="1" customWidth="1"/>
    <col min="13316" max="13316" width="8.5703125" style="3" customWidth="1"/>
    <col min="13317" max="13317" width="8.7109375" style="3" bestFit="1" customWidth="1"/>
    <col min="13318" max="13318" width="9" style="3" bestFit="1" customWidth="1"/>
    <col min="13319" max="13319" width="8.85546875" style="3" customWidth="1"/>
    <col min="13320" max="13320" width="8.7109375" style="3" bestFit="1" customWidth="1"/>
    <col min="13321" max="13323" width="9" style="3" bestFit="1" customWidth="1"/>
    <col min="13324" max="13324" width="8.7109375" style="3" bestFit="1" customWidth="1"/>
    <col min="13325" max="13325" width="9" style="3" bestFit="1" customWidth="1"/>
    <col min="13326" max="13326" width="10" style="3" bestFit="1" customWidth="1"/>
    <col min="13327" max="13327" width="14" style="3" bestFit="1" customWidth="1"/>
    <col min="13328" max="13568" width="9.140625" style="3"/>
    <col min="13569" max="13569" width="49.28515625" style="3" customWidth="1"/>
    <col min="13570" max="13571" width="9" style="3" bestFit="1" customWidth="1"/>
    <col min="13572" max="13572" width="8.5703125" style="3" customWidth="1"/>
    <col min="13573" max="13573" width="8.7109375" style="3" bestFit="1" customWidth="1"/>
    <col min="13574" max="13574" width="9" style="3" bestFit="1" customWidth="1"/>
    <col min="13575" max="13575" width="8.85546875" style="3" customWidth="1"/>
    <col min="13576" max="13576" width="8.7109375" style="3" bestFit="1" customWidth="1"/>
    <col min="13577" max="13579" width="9" style="3" bestFit="1" customWidth="1"/>
    <col min="13580" max="13580" width="8.7109375" style="3" bestFit="1" customWidth="1"/>
    <col min="13581" max="13581" width="9" style="3" bestFit="1" customWidth="1"/>
    <col min="13582" max="13582" width="10" style="3" bestFit="1" customWidth="1"/>
    <col min="13583" max="13583" width="14" style="3" bestFit="1" customWidth="1"/>
    <col min="13584" max="13824" width="9.140625" style="3"/>
    <col min="13825" max="13825" width="49.28515625" style="3" customWidth="1"/>
    <col min="13826" max="13827" width="9" style="3" bestFit="1" customWidth="1"/>
    <col min="13828" max="13828" width="8.5703125" style="3" customWidth="1"/>
    <col min="13829" max="13829" width="8.7109375" style="3" bestFit="1" customWidth="1"/>
    <col min="13830" max="13830" width="9" style="3" bestFit="1" customWidth="1"/>
    <col min="13831" max="13831" width="8.85546875" style="3" customWidth="1"/>
    <col min="13832" max="13832" width="8.7109375" style="3" bestFit="1" customWidth="1"/>
    <col min="13833" max="13835" width="9" style="3" bestFit="1" customWidth="1"/>
    <col min="13836" max="13836" width="8.7109375" style="3" bestFit="1" customWidth="1"/>
    <col min="13837" max="13837" width="9" style="3" bestFit="1" customWidth="1"/>
    <col min="13838" max="13838" width="10" style="3" bestFit="1" customWidth="1"/>
    <col min="13839" max="13839" width="14" style="3" bestFit="1" customWidth="1"/>
    <col min="13840" max="14080" width="9.140625" style="3"/>
    <col min="14081" max="14081" width="49.28515625" style="3" customWidth="1"/>
    <col min="14082" max="14083" width="9" style="3" bestFit="1" customWidth="1"/>
    <col min="14084" max="14084" width="8.5703125" style="3" customWidth="1"/>
    <col min="14085" max="14085" width="8.7109375" style="3" bestFit="1" customWidth="1"/>
    <col min="14086" max="14086" width="9" style="3" bestFit="1" customWidth="1"/>
    <col min="14087" max="14087" width="8.85546875" style="3" customWidth="1"/>
    <col min="14088" max="14088" width="8.7109375" style="3" bestFit="1" customWidth="1"/>
    <col min="14089" max="14091" width="9" style="3" bestFit="1" customWidth="1"/>
    <col min="14092" max="14092" width="8.7109375" style="3" bestFit="1" customWidth="1"/>
    <col min="14093" max="14093" width="9" style="3" bestFit="1" customWidth="1"/>
    <col min="14094" max="14094" width="10" style="3" bestFit="1" customWidth="1"/>
    <col min="14095" max="14095" width="14" style="3" bestFit="1" customWidth="1"/>
    <col min="14096" max="14336" width="9.140625" style="3"/>
    <col min="14337" max="14337" width="49.28515625" style="3" customWidth="1"/>
    <col min="14338" max="14339" width="9" style="3" bestFit="1" customWidth="1"/>
    <col min="14340" max="14340" width="8.5703125" style="3" customWidth="1"/>
    <col min="14341" max="14341" width="8.7109375" style="3" bestFit="1" customWidth="1"/>
    <col min="14342" max="14342" width="9" style="3" bestFit="1" customWidth="1"/>
    <col min="14343" max="14343" width="8.85546875" style="3" customWidth="1"/>
    <col min="14344" max="14344" width="8.7109375" style="3" bestFit="1" customWidth="1"/>
    <col min="14345" max="14347" width="9" style="3" bestFit="1" customWidth="1"/>
    <col min="14348" max="14348" width="8.7109375" style="3" bestFit="1" customWidth="1"/>
    <col min="14349" max="14349" width="9" style="3" bestFit="1" customWidth="1"/>
    <col min="14350" max="14350" width="10" style="3" bestFit="1" customWidth="1"/>
    <col min="14351" max="14351" width="14" style="3" bestFit="1" customWidth="1"/>
    <col min="14352" max="14592" width="9.140625" style="3"/>
    <col min="14593" max="14593" width="49.28515625" style="3" customWidth="1"/>
    <col min="14594" max="14595" width="9" style="3" bestFit="1" customWidth="1"/>
    <col min="14596" max="14596" width="8.5703125" style="3" customWidth="1"/>
    <col min="14597" max="14597" width="8.7109375" style="3" bestFit="1" customWidth="1"/>
    <col min="14598" max="14598" width="9" style="3" bestFit="1" customWidth="1"/>
    <col min="14599" max="14599" width="8.85546875" style="3" customWidth="1"/>
    <col min="14600" max="14600" width="8.7109375" style="3" bestFit="1" customWidth="1"/>
    <col min="14601" max="14603" width="9" style="3" bestFit="1" customWidth="1"/>
    <col min="14604" max="14604" width="8.7109375" style="3" bestFit="1" customWidth="1"/>
    <col min="14605" max="14605" width="9" style="3" bestFit="1" customWidth="1"/>
    <col min="14606" max="14606" width="10" style="3" bestFit="1" customWidth="1"/>
    <col min="14607" max="14607" width="14" style="3" bestFit="1" customWidth="1"/>
    <col min="14608" max="14848" width="9.140625" style="3"/>
    <col min="14849" max="14849" width="49.28515625" style="3" customWidth="1"/>
    <col min="14850" max="14851" width="9" style="3" bestFit="1" customWidth="1"/>
    <col min="14852" max="14852" width="8.5703125" style="3" customWidth="1"/>
    <col min="14853" max="14853" width="8.7109375" style="3" bestFit="1" customWidth="1"/>
    <col min="14854" max="14854" width="9" style="3" bestFit="1" customWidth="1"/>
    <col min="14855" max="14855" width="8.85546875" style="3" customWidth="1"/>
    <col min="14856" max="14856" width="8.7109375" style="3" bestFit="1" customWidth="1"/>
    <col min="14857" max="14859" width="9" style="3" bestFit="1" customWidth="1"/>
    <col min="14860" max="14860" width="8.7109375" style="3" bestFit="1" customWidth="1"/>
    <col min="14861" max="14861" width="9" style="3" bestFit="1" customWidth="1"/>
    <col min="14862" max="14862" width="10" style="3" bestFit="1" customWidth="1"/>
    <col min="14863" max="14863" width="14" style="3" bestFit="1" customWidth="1"/>
    <col min="14864" max="15104" width="9.140625" style="3"/>
    <col min="15105" max="15105" width="49.28515625" style="3" customWidth="1"/>
    <col min="15106" max="15107" width="9" style="3" bestFit="1" customWidth="1"/>
    <col min="15108" max="15108" width="8.5703125" style="3" customWidth="1"/>
    <col min="15109" max="15109" width="8.7109375" style="3" bestFit="1" customWidth="1"/>
    <col min="15110" max="15110" width="9" style="3" bestFit="1" customWidth="1"/>
    <col min="15111" max="15111" width="8.85546875" style="3" customWidth="1"/>
    <col min="15112" max="15112" width="8.7109375" style="3" bestFit="1" customWidth="1"/>
    <col min="15113" max="15115" width="9" style="3" bestFit="1" customWidth="1"/>
    <col min="15116" max="15116" width="8.7109375" style="3" bestFit="1" customWidth="1"/>
    <col min="15117" max="15117" width="9" style="3" bestFit="1" customWidth="1"/>
    <col min="15118" max="15118" width="10" style="3" bestFit="1" customWidth="1"/>
    <col min="15119" max="15119" width="14" style="3" bestFit="1" customWidth="1"/>
    <col min="15120" max="15360" width="9.140625" style="3"/>
    <col min="15361" max="15361" width="49.28515625" style="3" customWidth="1"/>
    <col min="15362" max="15363" width="9" style="3" bestFit="1" customWidth="1"/>
    <col min="15364" max="15364" width="8.5703125" style="3" customWidth="1"/>
    <col min="15365" max="15365" width="8.7109375" style="3" bestFit="1" customWidth="1"/>
    <col min="15366" max="15366" width="9" style="3" bestFit="1" customWidth="1"/>
    <col min="15367" max="15367" width="8.85546875" style="3" customWidth="1"/>
    <col min="15368" max="15368" width="8.7109375" style="3" bestFit="1" customWidth="1"/>
    <col min="15369" max="15371" width="9" style="3" bestFit="1" customWidth="1"/>
    <col min="15372" max="15372" width="8.7109375" style="3" bestFit="1" customWidth="1"/>
    <col min="15373" max="15373" width="9" style="3" bestFit="1" customWidth="1"/>
    <col min="15374" max="15374" width="10" style="3" bestFit="1" customWidth="1"/>
    <col min="15375" max="15375" width="14" style="3" bestFit="1" customWidth="1"/>
    <col min="15376" max="15616" width="9.140625" style="3"/>
    <col min="15617" max="15617" width="49.28515625" style="3" customWidth="1"/>
    <col min="15618" max="15619" width="9" style="3" bestFit="1" customWidth="1"/>
    <col min="15620" max="15620" width="8.5703125" style="3" customWidth="1"/>
    <col min="15621" max="15621" width="8.7109375" style="3" bestFit="1" customWidth="1"/>
    <col min="15622" max="15622" width="9" style="3" bestFit="1" customWidth="1"/>
    <col min="15623" max="15623" width="8.85546875" style="3" customWidth="1"/>
    <col min="15624" max="15624" width="8.7109375" style="3" bestFit="1" customWidth="1"/>
    <col min="15625" max="15627" width="9" style="3" bestFit="1" customWidth="1"/>
    <col min="15628" max="15628" width="8.7109375" style="3" bestFit="1" customWidth="1"/>
    <col min="15629" max="15629" width="9" style="3" bestFit="1" customWidth="1"/>
    <col min="15630" max="15630" width="10" style="3" bestFit="1" customWidth="1"/>
    <col min="15631" max="15631" width="14" style="3" bestFit="1" customWidth="1"/>
    <col min="15632" max="15872" width="9.140625" style="3"/>
    <col min="15873" max="15873" width="49.28515625" style="3" customWidth="1"/>
    <col min="15874" max="15875" width="9" style="3" bestFit="1" customWidth="1"/>
    <col min="15876" max="15876" width="8.5703125" style="3" customWidth="1"/>
    <col min="15877" max="15877" width="8.7109375" style="3" bestFit="1" customWidth="1"/>
    <col min="15878" max="15878" width="9" style="3" bestFit="1" customWidth="1"/>
    <col min="15879" max="15879" width="8.85546875" style="3" customWidth="1"/>
    <col min="15880" max="15880" width="8.7109375" style="3" bestFit="1" customWidth="1"/>
    <col min="15881" max="15883" width="9" style="3" bestFit="1" customWidth="1"/>
    <col min="15884" max="15884" width="8.7109375" style="3" bestFit="1" customWidth="1"/>
    <col min="15885" max="15885" width="9" style="3" bestFit="1" customWidth="1"/>
    <col min="15886" max="15886" width="10" style="3" bestFit="1" customWidth="1"/>
    <col min="15887" max="15887" width="14" style="3" bestFit="1" customWidth="1"/>
    <col min="15888" max="16128" width="9.140625" style="3"/>
    <col min="16129" max="16129" width="49.28515625" style="3" customWidth="1"/>
    <col min="16130" max="16131" width="9" style="3" bestFit="1" customWidth="1"/>
    <col min="16132" max="16132" width="8.5703125" style="3" customWidth="1"/>
    <col min="16133" max="16133" width="8.7109375" style="3" bestFit="1" customWidth="1"/>
    <col min="16134" max="16134" width="9" style="3" bestFit="1" customWidth="1"/>
    <col min="16135" max="16135" width="8.85546875" style="3" customWidth="1"/>
    <col min="16136" max="16136" width="8.7109375" style="3" bestFit="1" customWidth="1"/>
    <col min="16137" max="16139" width="9" style="3" bestFit="1" customWidth="1"/>
    <col min="16140" max="16140" width="8.7109375" style="3" bestFit="1" customWidth="1"/>
    <col min="16141" max="16141" width="9" style="3" bestFit="1" customWidth="1"/>
    <col min="16142" max="16142" width="10" style="3" bestFit="1" customWidth="1"/>
    <col min="16143" max="16143" width="14" style="3" bestFit="1" customWidth="1"/>
    <col min="16144" max="16384" width="9.140625" style="3"/>
  </cols>
  <sheetData>
    <row r="1" spans="1:15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1.2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1.25" customHeight="1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1.25" customHeight="1" x14ac:dyDescent="0.2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1.25" customHeight="1" x14ac:dyDescent="0.2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11.25" customHeight="1" x14ac:dyDescent="0.2">
      <c r="A7" s="57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1.2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1.25" customHeight="1" x14ac:dyDescent="0.2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">
        <v>1</v>
      </c>
    </row>
    <row r="10" spans="1:15" ht="11.25" customHeight="1" x14ac:dyDescent="0.2">
      <c r="A10" s="5"/>
      <c r="B10" s="62" t="s">
        <v>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4"/>
    </row>
    <row r="11" spans="1:15" ht="11.25" customHeight="1" x14ac:dyDescent="0.2">
      <c r="A11" s="6"/>
      <c r="B11" s="65" t="s">
        <v>7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11.25" customHeight="1" x14ac:dyDescent="0.2">
      <c r="A12" s="6" t="s">
        <v>8</v>
      </c>
      <c r="B12" s="68" t="s">
        <v>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  <c r="O12" s="7" t="s">
        <v>10</v>
      </c>
    </row>
    <row r="13" spans="1:15" ht="11.25" customHeight="1" x14ac:dyDescent="0.2">
      <c r="A13" s="6"/>
      <c r="B13" s="71">
        <v>45413</v>
      </c>
      <c r="C13" s="71">
        <v>45444</v>
      </c>
      <c r="D13" s="71">
        <v>45474</v>
      </c>
      <c r="E13" s="71">
        <v>45505</v>
      </c>
      <c r="F13" s="71">
        <v>45536</v>
      </c>
      <c r="G13" s="71">
        <v>45566</v>
      </c>
      <c r="H13" s="71">
        <v>45597</v>
      </c>
      <c r="I13" s="71">
        <v>45627</v>
      </c>
      <c r="J13" s="71">
        <v>45658</v>
      </c>
      <c r="K13" s="71">
        <v>45689</v>
      </c>
      <c r="L13" s="71">
        <v>45717</v>
      </c>
      <c r="M13" s="71">
        <v>45748</v>
      </c>
      <c r="N13" s="8" t="s">
        <v>11</v>
      </c>
      <c r="O13" s="9" t="s">
        <v>12</v>
      </c>
    </row>
    <row r="14" spans="1:15" ht="11.25" customHeight="1" x14ac:dyDescent="0.2">
      <c r="A14" s="6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10" t="s">
        <v>13</v>
      </c>
      <c r="O14" s="9" t="s">
        <v>14</v>
      </c>
    </row>
    <row r="15" spans="1:15" ht="11.25" customHeight="1" x14ac:dyDescent="0.2">
      <c r="A15" s="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10" t="s">
        <v>15</v>
      </c>
      <c r="O15" s="11" t="s">
        <v>16</v>
      </c>
    </row>
    <row r="16" spans="1:15" ht="11.25" customHeight="1" x14ac:dyDescent="0.2">
      <c r="A16" s="1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13" t="s">
        <v>17</v>
      </c>
      <c r="O16" s="14" t="s">
        <v>18</v>
      </c>
    </row>
    <row r="17" spans="1:15" ht="11.25" customHeight="1" x14ac:dyDescent="0.2">
      <c r="A17" s="15" t="s">
        <v>19</v>
      </c>
      <c r="B17" s="16">
        <f t="shared" ref="B17:M17" si="0">B18+B22+B26</f>
        <v>362410.46</v>
      </c>
      <c r="C17" s="16">
        <f t="shared" si="0"/>
        <v>591111.0199999999</v>
      </c>
      <c r="D17" s="16">
        <f t="shared" si="0"/>
        <v>428442.18</v>
      </c>
      <c r="E17" s="16">
        <f t="shared" si="0"/>
        <v>444562.26999999996</v>
      </c>
      <c r="F17" s="16">
        <f t="shared" si="0"/>
        <v>410628.43</v>
      </c>
      <c r="G17" s="16">
        <f t="shared" si="0"/>
        <v>424198.91</v>
      </c>
      <c r="H17" s="16">
        <f t="shared" si="0"/>
        <v>408349.96</v>
      </c>
      <c r="I17" s="16">
        <f t="shared" si="0"/>
        <v>752271.0199999999</v>
      </c>
      <c r="J17" s="16">
        <f t="shared" si="0"/>
        <v>496778.93</v>
      </c>
      <c r="K17" s="16">
        <f t="shared" si="0"/>
        <v>487537.27999999997</v>
      </c>
      <c r="L17" s="16">
        <f t="shared" si="0"/>
        <v>489350.87000000005</v>
      </c>
      <c r="M17" s="17">
        <f t="shared" si="0"/>
        <v>492587.15</v>
      </c>
      <c r="N17" s="16">
        <f>SUM(B17:M17)</f>
        <v>5788228.4800000004</v>
      </c>
      <c r="O17" s="18"/>
    </row>
    <row r="18" spans="1:15" ht="11.25" customHeight="1" x14ac:dyDescent="0.2">
      <c r="A18" s="19" t="s">
        <v>20</v>
      </c>
      <c r="B18" s="20">
        <f>B19+B20+B21</f>
        <v>362410.46</v>
      </c>
      <c r="C18" s="20">
        <f t="shared" ref="C18:M18" si="1">C19+C20+C21</f>
        <v>591111.0199999999</v>
      </c>
      <c r="D18" s="20">
        <f t="shared" si="1"/>
        <v>428442.18</v>
      </c>
      <c r="E18" s="20">
        <f t="shared" si="1"/>
        <v>444562.26999999996</v>
      </c>
      <c r="F18" s="20">
        <f t="shared" si="1"/>
        <v>410628.43</v>
      </c>
      <c r="G18" s="20">
        <f t="shared" si="1"/>
        <v>424198.91</v>
      </c>
      <c r="H18" s="20">
        <f t="shared" si="1"/>
        <v>408349.96</v>
      </c>
      <c r="I18" s="20">
        <f t="shared" si="1"/>
        <v>752271.0199999999</v>
      </c>
      <c r="J18" s="20">
        <f t="shared" si="1"/>
        <v>496778.93</v>
      </c>
      <c r="K18" s="20">
        <f t="shared" si="1"/>
        <v>487537.27999999997</v>
      </c>
      <c r="L18" s="20">
        <f t="shared" si="1"/>
        <v>489350.87000000005</v>
      </c>
      <c r="M18" s="21">
        <f t="shared" si="1"/>
        <v>492587.15</v>
      </c>
      <c r="N18" s="20">
        <f t="shared" ref="N18:N26" si="2">SUM(B18:M18)</f>
        <v>5788228.4800000004</v>
      </c>
      <c r="O18" s="22"/>
    </row>
    <row r="19" spans="1:15" ht="11.25" customHeight="1" x14ac:dyDescent="0.2">
      <c r="A19" s="23" t="s">
        <v>21</v>
      </c>
      <c r="B19" s="24">
        <v>373882.71</v>
      </c>
      <c r="C19" s="24">
        <v>556165.68999999994</v>
      </c>
      <c r="D19" s="24">
        <v>392754.76</v>
      </c>
      <c r="E19" s="24">
        <v>408973.35</v>
      </c>
      <c r="F19" s="24">
        <v>375380.2</v>
      </c>
      <c r="G19" s="24">
        <v>389353.49</v>
      </c>
      <c r="H19" s="24">
        <v>373912.95</v>
      </c>
      <c r="I19" s="24">
        <v>687293.82</v>
      </c>
      <c r="J19" s="25">
        <f>438289.79+1367.84</f>
        <v>439657.63</v>
      </c>
      <c r="K19" s="24">
        <f>428404.35+387.36+1528.46</f>
        <v>430320.17</v>
      </c>
      <c r="L19" s="24">
        <f>430530.21+1591.53</f>
        <v>432121.74000000005</v>
      </c>
      <c r="M19" s="24">
        <f>424736.59+1801.94+9677.14</f>
        <v>436215.67000000004</v>
      </c>
      <c r="N19" s="20">
        <f t="shared" si="2"/>
        <v>5296032.1800000006</v>
      </c>
      <c r="O19" s="22"/>
    </row>
    <row r="20" spans="1:15" ht="11.25" customHeight="1" x14ac:dyDescent="0.2">
      <c r="A20" s="23" t="s">
        <v>22</v>
      </c>
      <c r="B20" s="24">
        <v>-11472.25</v>
      </c>
      <c r="C20" s="24">
        <v>34945.33</v>
      </c>
      <c r="D20" s="24">
        <v>35687.42</v>
      </c>
      <c r="E20" s="24">
        <v>35588.92</v>
      </c>
      <c r="F20" s="24">
        <v>35248.230000000003</v>
      </c>
      <c r="G20" s="24">
        <v>34845.42</v>
      </c>
      <c r="H20" s="24">
        <v>34437.01</v>
      </c>
      <c r="I20" s="24">
        <v>64977.2</v>
      </c>
      <c r="J20" s="25">
        <v>57121.3</v>
      </c>
      <c r="K20" s="24">
        <v>57217.11</v>
      </c>
      <c r="L20" s="24">
        <v>57229.13</v>
      </c>
      <c r="M20" s="24">
        <v>56371.48</v>
      </c>
      <c r="N20" s="20">
        <f t="shared" si="2"/>
        <v>492196.3</v>
      </c>
      <c r="O20" s="22"/>
    </row>
    <row r="21" spans="1:15" ht="11.25" customHeight="1" x14ac:dyDescent="0.2">
      <c r="A21" s="23" t="s">
        <v>23</v>
      </c>
      <c r="B21" s="26">
        <v>0</v>
      </c>
      <c r="C21" s="27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6">
        <f t="shared" si="2"/>
        <v>0</v>
      </c>
      <c r="O21" s="22"/>
    </row>
    <row r="22" spans="1:15" ht="11.25" customHeight="1" x14ac:dyDescent="0.2">
      <c r="A22" s="19" t="s">
        <v>24</v>
      </c>
      <c r="B22" s="29">
        <v>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9">
        <f t="shared" si="2"/>
        <v>0</v>
      </c>
      <c r="O22" s="22"/>
    </row>
    <row r="23" spans="1:15" ht="11.25" customHeight="1" x14ac:dyDescent="0.2">
      <c r="A23" s="23" t="s">
        <v>25</v>
      </c>
      <c r="B23" s="26">
        <v>0</v>
      </c>
      <c r="C23" s="27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6">
        <f t="shared" si="2"/>
        <v>0</v>
      </c>
      <c r="O23" s="22"/>
    </row>
    <row r="24" spans="1:15" ht="11.25" customHeight="1" x14ac:dyDescent="0.2">
      <c r="A24" s="23" t="s">
        <v>26</v>
      </c>
      <c r="B24" s="26">
        <v>0</v>
      </c>
      <c r="C24" s="27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6">
        <f t="shared" si="2"/>
        <v>0</v>
      </c>
      <c r="O24" s="22"/>
    </row>
    <row r="25" spans="1:15" ht="11.25" customHeight="1" x14ac:dyDescent="0.2">
      <c r="A25" s="23" t="s">
        <v>27</v>
      </c>
      <c r="B25" s="26">
        <v>0</v>
      </c>
      <c r="C25" s="27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6">
        <f t="shared" si="2"/>
        <v>0</v>
      </c>
      <c r="O25" s="22"/>
    </row>
    <row r="26" spans="1:15" ht="13.5" customHeight="1" x14ac:dyDescent="0.2">
      <c r="A26" s="56" t="s">
        <v>53</v>
      </c>
      <c r="B26" s="26">
        <v>0</v>
      </c>
      <c r="C26" s="27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6">
        <f t="shared" si="2"/>
        <v>0</v>
      </c>
      <c r="O26" s="22"/>
    </row>
    <row r="27" spans="1:15" ht="11.25" customHeight="1" x14ac:dyDescent="0.2">
      <c r="A27" s="15" t="s">
        <v>28</v>
      </c>
      <c r="B27" s="29">
        <f t="shared" ref="B27:M27" si="3">SUM(B28:B31)</f>
        <v>0</v>
      </c>
      <c r="C27" s="29">
        <f t="shared" si="3"/>
        <v>0</v>
      </c>
      <c r="D27" s="29">
        <f t="shared" si="3"/>
        <v>8719.11</v>
      </c>
      <c r="E27" s="29">
        <f t="shared" si="3"/>
        <v>19207.3</v>
      </c>
      <c r="F27" s="29">
        <f t="shared" si="3"/>
        <v>2780.01</v>
      </c>
      <c r="G27" s="29">
        <f t="shared" si="3"/>
        <v>13899.93</v>
      </c>
      <c r="H27" s="29">
        <f t="shared" si="3"/>
        <v>0</v>
      </c>
      <c r="I27" s="29">
        <f t="shared" si="3"/>
        <v>138970.01999999999</v>
      </c>
      <c r="J27" s="29">
        <f t="shared" si="3"/>
        <v>0</v>
      </c>
      <c r="K27" s="29">
        <f t="shared" si="3"/>
        <v>1528.46</v>
      </c>
      <c r="L27" s="29">
        <f t="shared" si="3"/>
        <v>0</v>
      </c>
      <c r="M27" s="31">
        <f t="shared" si="3"/>
        <v>9677.14</v>
      </c>
      <c r="N27" s="29">
        <f>SUM(B27:M27)</f>
        <v>194781.96999999997</v>
      </c>
      <c r="O27" s="32"/>
    </row>
    <row r="28" spans="1:15" ht="11.25" customHeight="1" x14ac:dyDescent="0.2">
      <c r="A28" s="33" t="s">
        <v>29</v>
      </c>
      <c r="B28" s="26">
        <v>0</v>
      </c>
      <c r="C28" s="28">
        <v>0</v>
      </c>
      <c r="D28" s="28">
        <v>8719.11</v>
      </c>
      <c r="E28" s="28">
        <v>19207.3</v>
      </c>
      <c r="F28" s="28">
        <v>2780.01</v>
      </c>
      <c r="G28" s="28">
        <v>13899.93</v>
      </c>
      <c r="H28" s="28">
        <v>0</v>
      </c>
      <c r="I28" s="28">
        <v>138970.01999999999</v>
      </c>
      <c r="J28" s="26">
        <v>0</v>
      </c>
      <c r="K28" s="28">
        <v>1528.46</v>
      </c>
      <c r="L28" s="28">
        <v>0</v>
      </c>
      <c r="M28" s="28">
        <v>9677.14</v>
      </c>
      <c r="N28" s="26">
        <f>SUM(B28:M28)</f>
        <v>194781.96999999997</v>
      </c>
      <c r="O28" s="22"/>
    </row>
    <row r="29" spans="1:15" ht="11.25" customHeight="1" x14ac:dyDescent="0.2">
      <c r="A29" s="33" t="s">
        <v>30</v>
      </c>
      <c r="B29" s="26">
        <v>0</v>
      </c>
      <c r="C29" s="27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6">
        <f>SUM(B29:M29)</f>
        <v>0</v>
      </c>
      <c r="O29" s="22"/>
    </row>
    <row r="30" spans="1:15" ht="11.25" customHeight="1" x14ac:dyDescent="0.2">
      <c r="A30" s="33" t="s">
        <v>31</v>
      </c>
      <c r="B30" s="26">
        <v>0</v>
      </c>
      <c r="C30" s="27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6">
        <f>SUM(B30:M30)</f>
        <v>0</v>
      </c>
      <c r="O30" s="22"/>
    </row>
    <row r="31" spans="1:15" ht="11.25" customHeight="1" x14ac:dyDescent="0.2">
      <c r="A31" s="34" t="s">
        <v>32</v>
      </c>
      <c r="B31" s="35">
        <v>0</v>
      </c>
      <c r="C31" s="36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5">
        <f>SUM(B31:M31)</f>
        <v>0</v>
      </c>
      <c r="O31" s="38"/>
    </row>
    <row r="32" spans="1:15" ht="11.25" customHeight="1" x14ac:dyDescent="0.2">
      <c r="A32" s="39" t="s">
        <v>33</v>
      </c>
      <c r="B32" s="40">
        <f t="shared" ref="B32:O32" si="4">B17-B27</f>
        <v>362410.46</v>
      </c>
      <c r="C32" s="40">
        <f t="shared" si="4"/>
        <v>591111.0199999999</v>
      </c>
      <c r="D32" s="40">
        <f t="shared" si="4"/>
        <v>419723.07</v>
      </c>
      <c r="E32" s="40">
        <f t="shared" si="4"/>
        <v>425354.97</v>
      </c>
      <c r="F32" s="40">
        <f t="shared" si="4"/>
        <v>407848.42</v>
      </c>
      <c r="G32" s="40">
        <f t="shared" si="4"/>
        <v>410298.98</v>
      </c>
      <c r="H32" s="40">
        <f t="shared" si="4"/>
        <v>408349.96</v>
      </c>
      <c r="I32" s="40">
        <f t="shared" si="4"/>
        <v>613300.99999999988</v>
      </c>
      <c r="J32" s="40">
        <f t="shared" si="4"/>
        <v>496778.93</v>
      </c>
      <c r="K32" s="40">
        <f t="shared" si="4"/>
        <v>486008.81999999995</v>
      </c>
      <c r="L32" s="40">
        <f t="shared" si="4"/>
        <v>489350.87000000005</v>
      </c>
      <c r="M32" s="40">
        <f t="shared" si="4"/>
        <v>482910.01</v>
      </c>
      <c r="N32" s="40">
        <f t="shared" si="4"/>
        <v>5593446.5100000007</v>
      </c>
      <c r="O32" s="40">
        <f t="shared" si="4"/>
        <v>0</v>
      </c>
    </row>
    <row r="33" spans="1:19" ht="11.2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/>
    </row>
    <row r="34" spans="1:19" ht="11.25" customHeight="1" x14ac:dyDescent="0.2">
      <c r="A34" s="59" t="s">
        <v>34</v>
      </c>
      <c r="B34" s="60"/>
      <c r="C34" s="60"/>
      <c r="D34" s="60"/>
      <c r="E34" s="60"/>
      <c r="F34" s="59" t="s">
        <v>35</v>
      </c>
      <c r="G34" s="60"/>
      <c r="H34" s="60"/>
      <c r="I34" s="60"/>
      <c r="J34" s="60"/>
      <c r="K34" s="60"/>
      <c r="L34" s="60"/>
      <c r="M34" s="59" t="s">
        <v>36</v>
      </c>
      <c r="N34" s="60"/>
      <c r="O34" s="61"/>
    </row>
    <row r="35" spans="1:19" ht="11.25" customHeight="1" x14ac:dyDescent="0.2">
      <c r="A35" s="41" t="s">
        <v>37</v>
      </c>
      <c r="B35" s="44"/>
      <c r="C35" s="44"/>
      <c r="D35" s="44"/>
      <c r="E35" s="44"/>
      <c r="F35" s="74">
        <v>348180584.80000001</v>
      </c>
      <c r="G35" s="75"/>
      <c r="H35" s="75"/>
      <c r="I35" s="75"/>
      <c r="J35" s="75"/>
      <c r="K35" s="75"/>
      <c r="L35" s="76"/>
      <c r="M35" s="77" t="s">
        <v>38</v>
      </c>
      <c r="N35" s="78"/>
      <c r="O35" s="79"/>
    </row>
    <row r="36" spans="1:19" ht="11.25" customHeight="1" x14ac:dyDescent="0.2">
      <c r="A36" s="41" t="s">
        <v>46</v>
      </c>
      <c r="B36" s="44"/>
      <c r="C36" s="44"/>
      <c r="D36" s="44"/>
      <c r="E36" s="44"/>
      <c r="F36" s="74">
        <v>-2740000</v>
      </c>
      <c r="G36" s="75"/>
      <c r="H36" s="75"/>
      <c r="I36" s="75"/>
      <c r="J36" s="75"/>
      <c r="K36" s="75"/>
      <c r="L36" s="76"/>
      <c r="M36" s="77" t="s">
        <v>38</v>
      </c>
      <c r="N36" s="78"/>
      <c r="O36" s="79"/>
    </row>
    <row r="37" spans="1:19" ht="11.25" customHeight="1" x14ac:dyDescent="0.2">
      <c r="A37" s="41" t="s">
        <v>45</v>
      </c>
      <c r="B37" s="44"/>
      <c r="C37" s="44"/>
      <c r="D37" s="44"/>
      <c r="E37" s="44"/>
      <c r="F37" s="74">
        <v>-500779</v>
      </c>
      <c r="G37" s="75"/>
      <c r="H37" s="75"/>
      <c r="I37" s="75"/>
      <c r="J37" s="75"/>
      <c r="K37" s="75"/>
      <c r="L37" s="76"/>
      <c r="M37" s="77" t="s">
        <v>38</v>
      </c>
      <c r="N37" s="78"/>
      <c r="O37" s="79"/>
    </row>
    <row r="38" spans="1:19" ht="11.25" customHeight="1" x14ac:dyDescent="0.2">
      <c r="A38" s="41" t="s">
        <v>48</v>
      </c>
      <c r="B38" s="44"/>
      <c r="C38" s="44"/>
      <c r="D38" s="44"/>
      <c r="E38" s="44"/>
      <c r="F38" s="86">
        <v>-3002536</v>
      </c>
      <c r="G38" s="87"/>
      <c r="H38" s="87"/>
      <c r="I38" s="87"/>
      <c r="J38" s="87"/>
      <c r="K38" s="87"/>
      <c r="L38" s="88"/>
      <c r="M38" s="54"/>
      <c r="N38" s="44"/>
      <c r="O38" s="55"/>
    </row>
    <row r="39" spans="1:19" ht="11.25" customHeight="1" x14ac:dyDescent="0.2">
      <c r="A39" s="45" t="s">
        <v>47</v>
      </c>
      <c r="B39" s="44"/>
      <c r="C39" s="44"/>
      <c r="D39" s="44"/>
      <c r="E39" s="44"/>
      <c r="F39" s="74">
        <f>F35+F36+F37+F38</f>
        <v>341937269.80000001</v>
      </c>
      <c r="G39" s="75"/>
      <c r="H39" s="75"/>
      <c r="I39" s="75"/>
      <c r="J39" s="75"/>
      <c r="K39" s="75"/>
      <c r="L39" s="76"/>
      <c r="M39" s="77" t="s">
        <v>38</v>
      </c>
      <c r="N39" s="78"/>
      <c r="O39" s="79"/>
      <c r="Q39" s="53"/>
    </row>
    <row r="40" spans="1:19" x14ac:dyDescent="0.2">
      <c r="A40" s="46" t="s">
        <v>49</v>
      </c>
      <c r="B40" s="47"/>
      <c r="C40" s="47"/>
      <c r="D40" s="47"/>
      <c r="E40" s="47"/>
      <c r="F40" s="80">
        <f>N32</f>
        <v>5593446.5100000007</v>
      </c>
      <c r="G40" s="81"/>
      <c r="H40" s="81"/>
      <c r="I40" s="81"/>
      <c r="J40" s="81"/>
      <c r="K40" s="81"/>
      <c r="L40" s="82"/>
      <c r="M40" s="83">
        <f>F40*100/F39</f>
        <v>1.635810718519108</v>
      </c>
      <c r="N40" s="84"/>
      <c r="O40" s="85"/>
    </row>
    <row r="41" spans="1:19" ht="11.25" customHeight="1" x14ac:dyDescent="0.2">
      <c r="A41" s="89" t="s">
        <v>51</v>
      </c>
      <c r="B41" s="90"/>
      <c r="C41" s="90"/>
      <c r="D41" s="90"/>
      <c r="E41" s="91"/>
      <c r="F41" s="74">
        <f>F39*6%</f>
        <v>20516236.188000001</v>
      </c>
      <c r="G41" s="75"/>
      <c r="H41" s="75"/>
      <c r="I41" s="75"/>
      <c r="J41" s="75"/>
      <c r="K41" s="75"/>
      <c r="L41" s="76"/>
      <c r="M41" s="92">
        <v>6</v>
      </c>
      <c r="N41" s="93"/>
      <c r="O41" s="94"/>
      <c r="Q41" s="53"/>
    </row>
    <row r="42" spans="1:19" ht="11.25" customHeight="1" x14ac:dyDescent="0.2">
      <c r="A42" s="41" t="s">
        <v>52</v>
      </c>
      <c r="B42" s="42"/>
      <c r="C42" s="42"/>
      <c r="D42" s="42"/>
      <c r="E42" s="42"/>
      <c r="F42" s="74">
        <f>F41*0.95</f>
        <v>19490424.378600001</v>
      </c>
      <c r="G42" s="75"/>
      <c r="H42" s="75"/>
      <c r="I42" s="75"/>
      <c r="J42" s="75"/>
      <c r="K42" s="75"/>
      <c r="L42" s="76"/>
      <c r="M42" s="92">
        <v>5.7</v>
      </c>
      <c r="N42" s="93"/>
      <c r="O42" s="94"/>
      <c r="Q42" s="53"/>
    </row>
    <row r="43" spans="1:19" ht="11.25" customHeight="1" x14ac:dyDescent="0.2">
      <c r="A43" s="41" t="s">
        <v>50</v>
      </c>
      <c r="B43" s="42"/>
      <c r="C43" s="42"/>
      <c r="D43" s="42"/>
      <c r="E43" s="42"/>
      <c r="F43" s="74">
        <f>F41*0.9</f>
        <v>18464612.569200002</v>
      </c>
      <c r="G43" s="75"/>
      <c r="H43" s="75"/>
      <c r="I43" s="75"/>
      <c r="J43" s="75"/>
      <c r="K43" s="75"/>
      <c r="L43" s="76"/>
      <c r="M43" s="92">
        <v>5.4</v>
      </c>
      <c r="N43" s="93"/>
      <c r="O43" s="94"/>
      <c r="Q43" s="53"/>
      <c r="S43" s="53"/>
    </row>
    <row r="44" spans="1:19" ht="11.25" customHeight="1" x14ac:dyDescent="0.2">
      <c r="A44" s="48" t="s">
        <v>54</v>
      </c>
      <c r="B44" s="49"/>
      <c r="C44" s="49"/>
      <c r="D44" s="49"/>
      <c r="E44" s="49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ht="22.5" customHeight="1" x14ac:dyDescent="0.2">
      <c r="A45" s="97" t="s">
        <v>39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9" ht="11.25" customHeight="1" x14ac:dyDescent="0.2">
      <c r="A46" s="97" t="s">
        <v>40</v>
      </c>
      <c r="B46" s="97"/>
      <c r="C46" s="97"/>
      <c r="D46" s="97"/>
      <c r="E46" s="97"/>
      <c r="F46" s="97"/>
      <c r="G46" s="97"/>
      <c r="H46" s="2"/>
      <c r="I46" s="2"/>
      <c r="J46" s="2"/>
      <c r="K46" s="2"/>
      <c r="L46" s="2"/>
      <c r="M46" s="2"/>
      <c r="N46" s="2"/>
      <c r="O46" s="2"/>
    </row>
    <row r="47" spans="1:19" ht="11.25" customHeight="1" x14ac:dyDescent="0.2">
      <c r="O47" s="52"/>
    </row>
    <row r="48" spans="1:19" ht="11.25" customHeight="1" x14ac:dyDescent="0.2">
      <c r="O48" s="52"/>
    </row>
    <row r="49" spans="1:15" ht="11.25" customHeight="1" x14ac:dyDescent="0.2">
      <c r="C49" s="95" t="s">
        <v>55</v>
      </c>
      <c r="D49" s="95"/>
      <c r="E49" s="95"/>
      <c r="F49" s="95"/>
      <c r="G49" s="95"/>
      <c r="H49" s="95"/>
      <c r="I49" s="95"/>
    </row>
    <row r="50" spans="1:15" ht="11.25" customHeight="1" x14ac:dyDescent="0.2">
      <c r="C50" s="96" t="s">
        <v>41</v>
      </c>
      <c r="D50" s="96"/>
      <c r="E50" s="96"/>
      <c r="F50" s="96"/>
      <c r="G50" s="96"/>
      <c r="H50" s="96"/>
      <c r="I50" s="96"/>
      <c r="O50" s="53"/>
    </row>
    <row r="51" spans="1:15" ht="11.25" customHeight="1" x14ac:dyDescent="0.2"/>
    <row r="52" spans="1:15" ht="11.25" customHeight="1" x14ac:dyDescent="0.2"/>
    <row r="53" spans="1:15" x14ac:dyDescent="0.2">
      <c r="A53" s="50" t="s">
        <v>56</v>
      </c>
      <c r="K53" s="95" t="s">
        <v>42</v>
      </c>
      <c r="L53" s="95"/>
      <c r="M53" s="95"/>
      <c r="N53" s="95"/>
      <c r="O53" s="95"/>
    </row>
    <row r="54" spans="1:15" x14ac:dyDescent="0.2">
      <c r="A54" s="51" t="s">
        <v>43</v>
      </c>
      <c r="K54" s="96" t="s">
        <v>44</v>
      </c>
      <c r="L54" s="96"/>
      <c r="M54" s="96"/>
      <c r="N54" s="96"/>
      <c r="O54" s="96"/>
    </row>
  </sheetData>
  <mergeCells count="48">
    <mergeCell ref="K53:O53"/>
    <mergeCell ref="K54:O54"/>
    <mergeCell ref="F42:L42"/>
    <mergeCell ref="M42:O42"/>
    <mergeCell ref="F43:L43"/>
    <mergeCell ref="M43:O43"/>
    <mergeCell ref="A45:O45"/>
    <mergeCell ref="A46:G46"/>
    <mergeCell ref="A41:E41"/>
    <mergeCell ref="F41:L41"/>
    <mergeCell ref="M41:O41"/>
    <mergeCell ref="C49:I49"/>
    <mergeCell ref="C50:I50"/>
    <mergeCell ref="F37:L37"/>
    <mergeCell ref="M37:O37"/>
    <mergeCell ref="F39:L39"/>
    <mergeCell ref="M39:O39"/>
    <mergeCell ref="F40:L40"/>
    <mergeCell ref="M40:O40"/>
    <mergeCell ref="F38:L38"/>
    <mergeCell ref="L13:L16"/>
    <mergeCell ref="M13:M16"/>
    <mergeCell ref="F35:L35"/>
    <mergeCell ref="M35:O35"/>
    <mergeCell ref="F36:L36"/>
    <mergeCell ref="M36:O36"/>
    <mergeCell ref="A34:E34"/>
    <mergeCell ref="F34:L34"/>
    <mergeCell ref="M34:O34"/>
    <mergeCell ref="B10:O10"/>
    <mergeCell ref="B11:O11"/>
    <mergeCell ref="B12:N12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A7:O7"/>
    <mergeCell ref="A2:O2"/>
    <mergeCell ref="A3:O3"/>
    <mergeCell ref="A4:O4"/>
    <mergeCell ref="A5:O5"/>
    <mergeCell ref="A6:O6"/>
  </mergeCells>
  <pageMargins left="0.11811023622047245" right="0.11811023622047245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cp:lastPrinted>2025-05-27T12:49:39Z</cp:lastPrinted>
  <dcterms:created xsi:type="dcterms:W3CDTF">2022-01-27T17:39:03Z</dcterms:created>
  <dcterms:modified xsi:type="dcterms:W3CDTF">2025-05-27T12:51:10Z</dcterms:modified>
</cp:coreProperties>
</file>